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aa2449\rozpocet\2018\"/>
    </mc:Choice>
  </mc:AlternateContent>
  <bookViews>
    <workbookView xWindow="0" yWindow="0" windowWidth="28800" windowHeight="11835" activeTab="5"/>
  </bookViews>
  <sheets>
    <sheet name="Rekapitulace stavby" sheetId="1" r:id="rId1"/>
    <sheet name="1 - Stavební část" sheetId="2" r:id="rId2"/>
    <sheet name="2 - Vytápění" sheetId="3" r:id="rId3"/>
    <sheet name="3 - Elektroinstalace siln..." sheetId="4" r:id="rId4"/>
    <sheet name="4 - Zdravotechnika" sheetId="5" r:id="rId5"/>
    <sheet name="VRN - Vedlejší rozpočtové..." sheetId="6" r:id="rId6"/>
    <sheet name="Pokyny pro vyplnění" sheetId="7" r:id="rId7"/>
  </sheets>
  <definedNames>
    <definedName name="_xlnm._FilterDatabase" localSheetId="1" hidden="1">'1 - Stavební část'!$C$92:$K$275</definedName>
    <definedName name="_xlnm._FilterDatabase" localSheetId="2" hidden="1">'2 - Vytápění'!$C$75:$K$77</definedName>
    <definedName name="_xlnm._FilterDatabase" localSheetId="3" hidden="1">'3 - Elektroinstalace siln...'!$C$75:$K$77</definedName>
    <definedName name="_xlnm._FilterDatabase" localSheetId="4" hidden="1">'4 - Zdravotechnika'!$C$75:$K$77</definedName>
    <definedName name="_xlnm._FilterDatabase" localSheetId="5" hidden="1">'VRN - Vedlejší rozpočtové...'!$C$78:$K$91</definedName>
    <definedName name="_xlnm.Print_Titles" localSheetId="1">'1 - Stavební část'!$92:$92</definedName>
    <definedName name="_xlnm.Print_Titles" localSheetId="2">'2 - Vytápění'!$75:$75</definedName>
    <definedName name="_xlnm.Print_Titles" localSheetId="3">'3 - Elektroinstalace siln...'!$75:$75</definedName>
    <definedName name="_xlnm.Print_Titles" localSheetId="4">'4 - Zdravotechnika'!$75:$75</definedName>
    <definedName name="_xlnm.Print_Titles" localSheetId="0">'Rekapitulace stavby'!$49:$49</definedName>
    <definedName name="_xlnm.Print_Titles" localSheetId="5">'VRN - Vedlejší rozpočtové...'!$78:$78</definedName>
    <definedName name="_xlnm.Print_Area" localSheetId="1">'1 - Stavební část'!$C$4:$J$36,'1 - Stavební část'!$C$42:$J$74,'1 - Stavební část'!$C$80:$K$275</definedName>
    <definedName name="_xlnm.Print_Area" localSheetId="2">'2 - Vytápění'!$C$4:$J$36,'2 - Vytápění'!$C$42:$J$57,'2 - Vytápění'!$C$63:$K$77</definedName>
    <definedName name="_xlnm.Print_Area" localSheetId="3">'3 - Elektroinstalace siln...'!$C$4:$J$36,'3 - Elektroinstalace siln...'!$C$42:$J$57,'3 - Elektroinstalace siln...'!$C$63:$K$77</definedName>
    <definedName name="_xlnm.Print_Area" localSheetId="4">'4 - Zdravotechnika'!$C$4:$J$36,'4 - Zdravotechnika'!$C$42:$J$57,'4 - Zdravotechnika'!$C$63:$K$77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  <definedName name="_xlnm.Print_Area" localSheetId="5">'VRN - Vedlejší rozpočtové...'!$B$3:$K$92</definedName>
  </definedNames>
  <calcPr calcId="152511"/>
</workbook>
</file>

<file path=xl/calcChain.xml><?xml version="1.0" encoding="utf-8"?>
<calcChain xmlns="http://schemas.openxmlformats.org/spreadsheetml/2006/main">
  <c r="AY56" i="1" l="1"/>
  <c r="AX56" i="1"/>
  <c r="BI91" i="6"/>
  <c r="BH91" i="6"/>
  <c r="BG91" i="6"/>
  <c r="BF91" i="6"/>
  <c r="T91" i="6"/>
  <c r="T89" i="6" s="1"/>
  <c r="R91" i="6"/>
  <c r="P91" i="6"/>
  <c r="BK91" i="6"/>
  <c r="J91" i="6"/>
  <c r="BE91" i="6"/>
  <c r="BI90" i="6"/>
  <c r="BH90" i="6"/>
  <c r="BG90" i="6"/>
  <c r="BF90" i="6"/>
  <c r="T90" i="6"/>
  <c r="R90" i="6"/>
  <c r="R89" i="6"/>
  <c r="P90" i="6"/>
  <c r="P89" i="6"/>
  <c r="BK90" i="6"/>
  <c r="BK89" i="6"/>
  <c r="J89" i="6" s="1"/>
  <c r="J59" i="6" s="1"/>
  <c r="J90" i="6"/>
  <c r="BE90" i="6"/>
  <c r="BI87" i="6"/>
  <c r="BH87" i="6"/>
  <c r="BG87" i="6"/>
  <c r="BF87" i="6"/>
  <c r="T87" i="6"/>
  <c r="R87" i="6"/>
  <c r="P87" i="6"/>
  <c r="BK87" i="6"/>
  <c r="J87" i="6"/>
  <c r="BE87" i="6"/>
  <c r="BI86" i="6"/>
  <c r="BH86" i="6"/>
  <c r="BG86" i="6"/>
  <c r="BF86" i="6"/>
  <c r="T86" i="6"/>
  <c r="R86" i="6"/>
  <c r="P86" i="6"/>
  <c r="BK86" i="6"/>
  <c r="J86" i="6"/>
  <c r="BE86" i="6"/>
  <c r="BI84" i="6"/>
  <c r="BH84" i="6"/>
  <c r="BG84" i="6"/>
  <c r="BF84" i="6"/>
  <c r="J31" i="6" s="1"/>
  <c r="AW56" i="1" s="1"/>
  <c r="T84" i="6"/>
  <c r="R84" i="6"/>
  <c r="P84" i="6"/>
  <c r="BK84" i="6"/>
  <c r="J84" i="6"/>
  <c r="BE84" i="6"/>
  <c r="BI83" i="6"/>
  <c r="F34" i="6" s="1"/>
  <c r="BD56" i="1" s="1"/>
  <c r="BH83" i="6"/>
  <c r="BG83" i="6"/>
  <c r="BF83" i="6"/>
  <c r="T83" i="6"/>
  <c r="R83" i="6"/>
  <c r="R81" i="6" s="1"/>
  <c r="R80" i="6" s="1"/>
  <c r="R79" i="6" s="1"/>
  <c r="P83" i="6"/>
  <c r="BK83" i="6"/>
  <c r="J83" i="6"/>
  <c r="BE83" i="6"/>
  <c r="J30" i="6" s="1"/>
  <c r="AV56" i="1" s="1"/>
  <c r="AT56" i="1" s="1"/>
  <c r="BI82" i="6"/>
  <c r="BH82" i="6"/>
  <c r="BG82" i="6"/>
  <c r="F32" i="6"/>
  <c r="BB56" i="1" s="1"/>
  <c r="BF82" i="6"/>
  <c r="T82" i="6"/>
  <c r="T81" i="6"/>
  <c r="T80" i="6" s="1"/>
  <c r="T79" i="6" s="1"/>
  <c r="R82" i="6"/>
  <c r="P82" i="6"/>
  <c r="P81" i="6"/>
  <c r="P80" i="6" s="1"/>
  <c r="P79" i="6" s="1"/>
  <c r="AU56" i="1" s="1"/>
  <c r="BK82" i="6"/>
  <c r="J82" i="6"/>
  <c r="BE82" i="6"/>
  <c r="F73" i="6"/>
  <c r="E71" i="6"/>
  <c r="F49" i="6"/>
  <c r="E47" i="6"/>
  <c r="J21" i="6"/>
  <c r="E21" i="6"/>
  <c r="J20" i="6"/>
  <c r="J18" i="6"/>
  <c r="E18" i="6"/>
  <c r="F76" i="6"/>
  <c r="F52" i="6"/>
  <c r="J17" i="6"/>
  <c r="J15" i="6"/>
  <c r="E15" i="6"/>
  <c r="F75" i="6"/>
  <c r="F51" i="6"/>
  <c r="J14" i="6"/>
  <c r="J12" i="6"/>
  <c r="J73" i="6"/>
  <c r="J49" i="6"/>
  <c r="E7" i="6"/>
  <c r="E69" i="6"/>
  <c r="E45" i="6"/>
  <c r="AY55" i="1"/>
  <c r="AX55" i="1"/>
  <c r="BI77" i="5"/>
  <c r="F34" i="5"/>
  <c r="BD55" i="1"/>
  <c r="BH77" i="5"/>
  <c r="F33" i="5"/>
  <c r="BC55" i="1"/>
  <c r="BG77" i="5"/>
  <c r="F32" i="5" s="1"/>
  <c r="BB55" i="1" s="1"/>
  <c r="BF77" i="5"/>
  <c r="F31" i="5" s="1"/>
  <c r="BA55" i="1" s="1"/>
  <c r="J31" i="5"/>
  <c r="AW55" i="1" s="1"/>
  <c r="T77" i="5"/>
  <c r="T76" i="5" s="1"/>
  <c r="R77" i="5"/>
  <c r="R76" i="5"/>
  <c r="P77" i="5"/>
  <c r="P76" i="5" s="1"/>
  <c r="AU55" i="1" s="1"/>
  <c r="BK77" i="5"/>
  <c r="BK76" i="5"/>
  <c r="J76" i="5" s="1"/>
  <c r="J77" i="5"/>
  <c r="BE77" i="5"/>
  <c r="F30" i="5" s="1"/>
  <c r="AZ55" i="1" s="1"/>
  <c r="J30" i="5"/>
  <c r="AV55" i="1"/>
  <c r="F70" i="5"/>
  <c r="E68" i="5"/>
  <c r="F49" i="5"/>
  <c r="E47" i="5"/>
  <c r="J21" i="5"/>
  <c r="E21" i="5"/>
  <c r="J72" i="5"/>
  <c r="J51" i="5"/>
  <c r="J20" i="5"/>
  <c r="J18" i="5"/>
  <c r="E18" i="5"/>
  <c r="F73" i="5"/>
  <c r="F52" i="5"/>
  <c r="J17" i="5"/>
  <c r="J15" i="5"/>
  <c r="E15" i="5"/>
  <c r="F51" i="5" s="1"/>
  <c r="F72" i="5"/>
  <c r="J14" i="5"/>
  <c r="J12" i="5"/>
  <c r="J49" i="5" s="1"/>
  <c r="J70" i="5"/>
  <c r="E7" i="5"/>
  <c r="E66" i="5"/>
  <c r="E45" i="5"/>
  <c r="AY54" i="1"/>
  <c r="AX54" i="1"/>
  <c r="BI77" i="4"/>
  <c r="F34" i="4"/>
  <c r="BD54" i="1" s="1"/>
  <c r="BH77" i="4"/>
  <c r="F33" i="4"/>
  <c r="BC54" i="1" s="1"/>
  <c r="BG77" i="4"/>
  <c r="F32" i="4"/>
  <c r="BB54" i="1"/>
  <c r="BF77" i="4"/>
  <c r="J31" i="4" s="1"/>
  <c r="AW54" i="1" s="1"/>
  <c r="F31" i="4"/>
  <c r="BA54" i="1"/>
  <c r="T77" i="4"/>
  <c r="T76" i="4"/>
  <c r="R77" i="4"/>
  <c r="R76" i="4"/>
  <c r="P77" i="4"/>
  <c r="P76" i="4"/>
  <c r="AU54" i="1"/>
  <c r="BK77" i="4"/>
  <c r="BK76" i="4" s="1"/>
  <c r="J76" i="4" s="1"/>
  <c r="J56" i="4" s="1"/>
  <c r="J77" i="4"/>
  <c r="BE77" i="4"/>
  <c r="F30" i="4" s="1"/>
  <c r="AZ54" i="1" s="1"/>
  <c r="F70" i="4"/>
  <c r="E68" i="4"/>
  <c r="F49" i="4"/>
  <c r="E47" i="4"/>
  <c r="J21" i="4"/>
  <c r="E21" i="4"/>
  <c r="J72" i="4"/>
  <c r="J51" i="4"/>
  <c r="J20" i="4"/>
  <c r="J18" i="4"/>
  <c r="E18" i="4"/>
  <c r="F52" i="4" s="1"/>
  <c r="J17" i="4"/>
  <c r="J15" i="4"/>
  <c r="E15" i="4"/>
  <c r="J14" i="4"/>
  <c r="J12" i="4"/>
  <c r="E7" i="4"/>
  <c r="E45" i="4" s="1"/>
  <c r="E66" i="4"/>
  <c r="AY53" i="1"/>
  <c r="AX53" i="1"/>
  <c r="BI77" i="3"/>
  <c r="F34" i="3" s="1"/>
  <c r="BD53" i="1" s="1"/>
  <c r="BH77" i="3"/>
  <c r="F33" i="3" s="1"/>
  <c r="BC53" i="1" s="1"/>
  <c r="BG77" i="3"/>
  <c r="F32" i="3"/>
  <c r="BB53" i="1"/>
  <c r="BF77" i="3"/>
  <c r="J31" i="3"/>
  <c r="AW53" i="1"/>
  <c r="F31" i="3"/>
  <c r="BA53" i="1" s="1"/>
  <c r="T77" i="3"/>
  <c r="T76" i="3"/>
  <c r="R77" i="3"/>
  <c r="R76" i="3" s="1"/>
  <c r="P77" i="3"/>
  <c r="P76" i="3"/>
  <c r="AU53" i="1"/>
  <c r="BK77" i="3"/>
  <c r="BK76" i="3"/>
  <c r="J76" i="3"/>
  <c r="J27" i="3" s="1"/>
  <c r="J56" i="3"/>
  <c r="J77" i="3"/>
  <c r="BE77" i="3"/>
  <c r="J30" i="3" s="1"/>
  <c r="AV53" i="1" s="1"/>
  <c r="F70" i="3"/>
  <c r="E68" i="3"/>
  <c r="F49" i="3"/>
  <c r="E47" i="3"/>
  <c r="J21" i="3"/>
  <c r="E21" i="3"/>
  <c r="J51" i="3" s="1"/>
  <c r="J20" i="3"/>
  <c r="J18" i="3"/>
  <c r="E18" i="3"/>
  <c r="J17" i="3"/>
  <c r="J15" i="3"/>
  <c r="E15" i="3"/>
  <c r="F72" i="3"/>
  <c r="F51" i="3"/>
  <c r="J14" i="3"/>
  <c r="J12" i="3"/>
  <c r="J70" i="3"/>
  <c r="J49" i="3"/>
  <c r="E7" i="3"/>
  <c r="AY52" i="1"/>
  <c r="AX52" i="1"/>
  <c r="BI275" i="2"/>
  <c r="BH275" i="2"/>
  <c r="BG275" i="2"/>
  <c r="BF275" i="2"/>
  <c r="T275" i="2"/>
  <c r="R275" i="2"/>
  <c r="P275" i="2"/>
  <c r="BK275" i="2"/>
  <c r="J275" i="2"/>
  <c r="BE275" i="2"/>
  <c r="BI274" i="2"/>
  <c r="BH274" i="2"/>
  <c r="BG274" i="2"/>
  <c r="BF274" i="2"/>
  <c r="T274" i="2"/>
  <c r="R274" i="2"/>
  <c r="R271" i="2" s="1"/>
  <c r="P274" i="2"/>
  <c r="BK274" i="2"/>
  <c r="J274" i="2"/>
  <c r="BE274" i="2"/>
  <c r="BI273" i="2"/>
  <c r="BH273" i="2"/>
  <c r="BG273" i="2"/>
  <c r="BF273" i="2"/>
  <c r="T273" i="2"/>
  <c r="R273" i="2"/>
  <c r="P273" i="2"/>
  <c r="BK273" i="2"/>
  <c r="BK271" i="2" s="1"/>
  <c r="J271" i="2" s="1"/>
  <c r="J73" i="2" s="1"/>
  <c r="J273" i="2"/>
  <c r="BE273" i="2"/>
  <c r="BI272" i="2"/>
  <c r="BH272" i="2"/>
  <c r="BG272" i="2"/>
  <c r="BF272" i="2"/>
  <c r="T272" i="2"/>
  <c r="T271" i="2"/>
  <c r="R272" i="2"/>
  <c r="P272" i="2"/>
  <c r="P271" i="2"/>
  <c r="BK272" i="2"/>
  <c r="J272" i="2"/>
  <c r="BE272" i="2" s="1"/>
  <c r="BI269" i="2"/>
  <c r="BH269" i="2"/>
  <c r="BG269" i="2"/>
  <c r="BF269" i="2"/>
  <c r="T269" i="2"/>
  <c r="R269" i="2"/>
  <c r="P269" i="2"/>
  <c r="BK269" i="2"/>
  <c r="J269" i="2"/>
  <c r="BE269" i="2"/>
  <c r="BI267" i="2"/>
  <c r="BH267" i="2"/>
  <c r="BG267" i="2"/>
  <c r="BF267" i="2"/>
  <c r="T267" i="2"/>
  <c r="R267" i="2"/>
  <c r="P267" i="2"/>
  <c r="BK267" i="2"/>
  <c r="J267" i="2"/>
  <c r="BE267" i="2"/>
  <c r="BI265" i="2"/>
  <c r="BH265" i="2"/>
  <c r="BG265" i="2"/>
  <c r="BF265" i="2"/>
  <c r="T265" i="2"/>
  <c r="R265" i="2"/>
  <c r="P265" i="2"/>
  <c r="BK265" i="2"/>
  <c r="J265" i="2"/>
  <c r="BE265" i="2"/>
  <c r="BI263" i="2"/>
  <c r="BH263" i="2"/>
  <c r="BG263" i="2"/>
  <c r="BF263" i="2"/>
  <c r="T263" i="2"/>
  <c r="R263" i="2"/>
  <c r="P263" i="2"/>
  <c r="BK263" i="2"/>
  <c r="J263" i="2"/>
  <c r="BE263" i="2"/>
  <c r="BI262" i="2"/>
  <c r="BH262" i="2"/>
  <c r="BG262" i="2"/>
  <c r="BF262" i="2"/>
  <c r="T262" i="2"/>
  <c r="R262" i="2"/>
  <c r="P262" i="2"/>
  <c r="BK262" i="2"/>
  <c r="J262" i="2"/>
  <c r="BE262" i="2"/>
  <c r="BI260" i="2"/>
  <c r="BH260" i="2"/>
  <c r="BG260" i="2"/>
  <c r="BF260" i="2"/>
  <c r="T260" i="2"/>
  <c r="R260" i="2"/>
  <c r="P260" i="2"/>
  <c r="P253" i="2" s="1"/>
  <c r="BK260" i="2"/>
  <c r="BK253" i="2" s="1"/>
  <c r="J253" i="2" s="1"/>
  <c r="J72" i="2" s="1"/>
  <c r="J260" i="2"/>
  <c r="BE260" i="2"/>
  <c r="BI258" i="2"/>
  <c r="BH258" i="2"/>
  <c r="BG258" i="2"/>
  <c r="BF258" i="2"/>
  <c r="T258" i="2"/>
  <c r="T253" i="2" s="1"/>
  <c r="R258" i="2"/>
  <c r="R253" i="2" s="1"/>
  <c r="P258" i="2"/>
  <c r="BK258" i="2"/>
  <c r="J258" i="2"/>
  <c r="BE258" i="2"/>
  <c r="BI254" i="2"/>
  <c r="BH254" i="2"/>
  <c r="BG254" i="2"/>
  <c r="BF254" i="2"/>
  <c r="T254" i="2"/>
  <c r="R254" i="2"/>
  <c r="P254" i="2"/>
  <c r="BK254" i="2"/>
  <c r="J254" i="2"/>
  <c r="BE254" i="2"/>
  <c r="BI252" i="2"/>
  <c r="BH252" i="2"/>
  <c r="BG252" i="2"/>
  <c r="BF252" i="2"/>
  <c r="T252" i="2"/>
  <c r="R252" i="2"/>
  <c r="P252" i="2"/>
  <c r="BK252" i="2"/>
  <c r="BK249" i="2" s="1"/>
  <c r="J252" i="2"/>
  <c r="BE252" i="2"/>
  <c r="BI250" i="2"/>
  <c r="BH250" i="2"/>
  <c r="BG250" i="2"/>
  <c r="BF250" i="2"/>
  <c r="T250" i="2"/>
  <c r="T249" i="2" s="1"/>
  <c r="R250" i="2"/>
  <c r="R249" i="2"/>
  <c r="P250" i="2"/>
  <c r="P249" i="2" s="1"/>
  <c r="BK250" i="2"/>
  <c r="J249" i="2"/>
  <c r="J71" i="2" s="1"/>
  <c r="J250" i="2"/>
  <c r="BE250" i="2" s="1"/>
  <c r="BI248" i="2"/>
  <c r="BH248" i="2"/>
  <c r="BG248" i="2"/>
  <c r="BF248" i="2"/>
  <c r="T248" i="2"/>
  <c r="R248" i="2"/>
  <c r="P248" i="2"/>
  <c r="BK248" i="2"/>
  <c r="J248" i="2"/>
  <c r="BE248" i="2"/>
  <c r="BI247" i="2"/>
  <c r="BH247" i="2"/>
  <c r="BG247" i="2"/>
  <c r="BF247" i="2"/>
  <c r="T247" i="2"/>
  <c r="R247" i="2"/>
  <c r="P247" i="2"/>
  <c r="BK247" i="2"/>
  <c r="J247" i="2"/>
  <c r="BE247" i="2"/>
  <c r="BI246" i="2"/>
  <c r="BH246" i="2"/>
  <c r="BG246" i="2"/>
  <c r="BF246" i="2"/>
  <c r="T246" i="2"/>
  <c r="R246" i="2"/>
  <c r="P246" i="2"/>
  <c r="BK246" i="2"/>
  <c r="J246" i="2"/>
  <c r="BE246" i="2"/>
  <c r="BI244" i="2"/>
  <c r="BH244" i="2"/>
  <c r="BG244" i="2"/>
  <c r="BF244" i="2"/>
  <c r="T244" i="2"/>
  <c r="R244" i="2"/>
  <c r="P244" i="2"/>
  <c r="P228" i="2" s="1"/>
  <c r="BK244" i="2"/>
  <c r="J244" i="2"/>
  <c r="BE244" i="2"/>
  <c r="BI241" i="2"/>
  <c r="BH241" i="2"/>
  <c r="BG241" i="2"/>
  <c r="BF241" i="2"/>
  <c r="T241" i="2"/>
  <c r="R241" i="2"/>
  <c r="P241" i="2"/>
  <c r="BK241" i="2"/>
  <c r="J241" i="2"/>
  <c r="BE241" i="2" s="1"/>
  <c r="BI239" i="2"/>
  <c r="BH239" i="2"/>
  <c r="BG239" i="2"/>
  <c r="BF239" i="2"/>
  <c r="T239" i="2"/>
  <c r="R239" i="2"/>
  <c r="P239" i="2"/>
  <c r="BK239" i="2"/>
  <c r="J239" i="2"/>
  <c r="BE239" i="2"/>
  <c r="BI237" i="2"/>
  <c r="BH237" i="2"/>
  <c r="BG237" i="2"/>
  <c r="BF237" i="2"/>
  <c r="T237" i="2"/>
  <c r="R237" i="2"/>
  <c r="P237" i="2"/>
  <c r="BK237" i="2"/>
  <c r="J237" i="2"/>
  <c r="BE237" i="2" s="1"/>
  <c r="BI235" i="2"/>
  <c r="BH235" i="2"/>
  <c r="BG235" i="2"/>
  <c r="BF235" i="2"/>
  <c r="T235" i="2"/>
  <c r="R235" i="2"/>
  <c r="P235" i="2"/>
  <c r="BK235" i="2"/>
  <c r="J235" i="2"/>
  <c r="BE235" i="2"/>
  <c r="BI233" i="2"/>
  <c r="BH233" i="2"/>
  <c r="BG233" i="2"/>
  <c r="BF233" i="2"/>
  <c r="T233" i="2"/>
  <c r="R233" i="2"/>
  <c r="R228" i="2" s="1"/>
  <c r="P233" i="2"/>
  <c r="BK233" i="2"/>
  <c r="J233" i="2"/>
  <c r="BE233" i="2" s="1"/>
  <c r="BI231" i="2"/>
  <c r="BH231" i="2"/>
  <c r="BG231" i="2"/>
  <c r="BF231" i="2"/>
  <c r="T231" i="2"/>
  <c r="R231" i="2"/>
  <c r="P231" i="2"/>
  <c r="BK231" i="2"/>
  <c r="BK228" i="2" s="1"/>
  <c r="J228" i="2" s="1"/>
  <c r="J70" i="2" s="1"/>
  <c r="J231" i="2"/>
  <c r="BE231" i="2"/>
  <c r="BI229" i="2"/>
  <c r="BH229" i="2"/>
  <c r="BG229" i="2"/>
  <c r="BF229" i="2"/>
  <c r="T229" i="2"/>
  <c r="T228" i="2" s="1"/>
  <c r="R229" i="2"/>
  <c r="P229" i="2"/>
  <c r="BK229" i="2"/>
  <c r="J229" i="2"/>
  <c r="BE229" i="2" s="1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 s="1"/>
  <c r="BI221" i="2"/>
  <c r="BH221" i="2"/>
  <c r="BG221" i="2"/>
  <c r="BF221" i="2"/>
  <c r="T221" i="2"/>
  <c r="R221" i="2"/>
  <c r="P221" i="2"/>
  <c r="BK221" i="2"/>
  <c r="J221" i="2"/>
  <c r="BE221" i="2"/>
  <c r="BI219" i="2"/>
  <c r="BH219" i="2"/>
  <c r="BG219" i="2"/>
  <c r="BF219" i="2"/>
  <c r="T219" i="2"/>
  <c r="R219" i="2"/>
  <c r="P219" i="2"/>
  <c r="BK219" i="2"/>
  <c r="J219" i="2"/>
  <c r="BE219" i="2" s="1"/>
  <c r="BI217" i="2"/>
  <c r="BH217" i="2"/>
  <c r="BG217" i="2"/>
  <c r="BF217" i="2"/>
  <c r="T217" i="2"/>
  <c r="R217" i="2"/>
  <c r="P217" i="2"/>
  <c r="BK217" i="2"/>
  <c r="J217" i="2"/>
  <c r="BE217" i="2"/>
  <c r="BI216" i="2"/>
  <c r="BH216" i="2"/>
  <c r="BG216" i="2"/>
  <c r="BF216" i="2"/>
  <c r="T216" i="2"/>
  <c r="R216" i="2"/>
  <c r="R211" i="2" s="1"/>
  <c r="P216" i="2"/>
  <c r="BK216" i="2"/>
  <c r="J216" i="2"/>
  <c r="BE216" i="2" s="1"/>
  <c r="BI214" i="2"/>
  <c r="BH214" i="2"/>
  <c r="BG214" i="2"/>
  <c r="BF214" i="2"/>
  <c r="T214" i="2"/>
  <c r="R214" i="2"/>
  <c r="P214" i="2"/>
  <c r="BK214" i="2"/>
  <c r="BK211" i="2" s="1"/>
  <c r="J211" i="2" s="1"/>
  <c r="J69" i="2" s="1"/>
  <c r="J214" i="2"/>
  <c r="BE214" i="2"/>
  <c r="BI212" i="2"/>
  <c r="BH212" i="2"/>
  <c r="BG212" i="2"/>
  <c r="BF212" i="2"/>
  <c r="T212" i="2"/>
  <c r="T211" i="2" s="1"/>
  <c r="R212" i="2"/>
  <c r="P212" i="2"/>
  <c r="P211" i="2"/>
  <c r="BK212" i="2"/>
  <c r="J212" i="2"/>
  <c r="BE212" i="2" s="1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T205" i="2"/>
  <c r="R205" i="2"/>
  <c r="P205" i="2"/>
  <c r="BK205" i="2"/>
  <c r="J205" i="2"/>
  <c r="BE205" i="2"/>
  <c r="BI203" i="2"/>
  <c r="BH203" i="2"/>
  <c r="BG203" i="2"/>
  <c r="BF203" i="2"/>
  <c r="T203" i="2"/>
  <c r="R203" i="2"/>
  <c r="P203" i="2"/>
  <c r="BK203" i="2"/>
  <c r="J203" i="2"/>
  <c r="BE203" i="2" s="1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R200" i="2"/>
  <c r="R195" i="2" s="1"/>
  <c r="P200" i="2"/>
  <c r="BK200" i="2"/>
  <c r="J200" i="2"/>
  <c r="BE200" i="2" s="1"/>
  <c r="BI198" i="2"/>
  <c r="BH198" i="2"/>
  <c r="BG198" i="2"/>
  <c r="BF198" i="2"/>
  <c r="T198" i="2"/>
  <c r="R198" i="2"/>
  <c r="P198" i="2"/>
  <c r="BK198" i="2"/>
  <c r="BK195" i="2" s="1"/>
  <c r="J195" i="2" s="1"/>
  <c r="J68" i="2" s="1"/>
  <c r="J198" i="2"/>
  <c r="BE198" i="2"/>
  <c r="BI196" i="2"/>
  <c r="BH196" i="2"/>
  <c r="BG196" i="2"/>
  <c r="BF196" i="2"/>
  <c r="T196" i="2"/>
  <c r="T195" i="2" s="1"/>
  <c r="R196" i="2"/>
  <c r="P196" i="2"/>
  <c r="P195" i="2"/>
  <c r="BK196" i="2"/>
  <c r="J196" i="2"/>
  <c r="BE196" i="2" s="1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 s="1"/>
  <c r="BI179" i="2"/>
  <c r="BH179" i="2"/>
  <c r="BG179" i="2"/>
  <c r="BF179" i="2"/>
  <c r="T179" i="2"/>
  <c r="R179" i="2"/>
  <c r="P179" i="2"/>
  <c r="P176" i="2" s="1"/>
  <c r="BK179" i="2"/>
  <c r="BK176" i="2" s="1"/>
  <c r="J176" i="2" s="1"/>
  <c r="J67" i="2" s="1"/>
  <c r="J179" i="2"/>
  <c r="BE179" i="2"/>
  <c r="BI178" i="2"/>
  <c r="BH178" i="2"/>
  <c r="BG178" i="2"/>
  <c r="BF178" i="2"/>
  <c r="T178" i="2"/>
  <c r="T176" i="2" s="1"/>
  <c r="R178" i="2"/>
  <c r="P178" i="2"/>
  <c r="BK178" i="2"/>
  <c r="J178" i="2"/>
  <c r="BE178" i="2" s="1"/>
  <c r="BI177" i="2"/>
  <c r="BH177" i="2"/>
  <c r="BG177" i="2"/>
  <c r="BF177" i="2"/>
  <c r="T177" i="2"/>
  <c r="R177" i="2"/>
  <c r="R176" i="2"/>
  <c r="P177" i="2"/>
  <c r="BK177" i="2"/>
  <c r="J177" i="2"/>
  <c r="BE177" i="2"/>
  <c r="BI174" i="2"/>
  <c r="BH174" i="2"/>
  <c r="BG174" i="2"/>
  <c r="BF174" i="2"/>
  <c r="T174" i="2"/>
  <c r="T173" i="2"/>
  <c r="R174" i="2"/>
  <c r="R173" i="2" s="1"/>
  <c r="P174" i="2"/>
  <c r="P173" i="2"/>
  <c r="BK174" i="2"/>
  <c r="BK173" i="2" s="1"/>
  <c r="J173" i="2" s="1"/>
  <c r="J66" i="2" s="1"/>
  <c r="J174" i="2"/>
  <c r="BE174" i="2"/>
  <c r="BI172" i="2"/>
  <c r="BH172" i="2"/>
  <c r="BG172" i="2"/>
  <c r="BF172" i="2"/>
  <c r="T172" i="2"/>
  <c r="T171" i="2"/>
  <c r="R172" i="2"/>
  <c r="R171" i="2" s="1"/>
  <c r="P172" i="2"/>
  <c r="P171" i="2"/>
  <c r="BK172" i="2"/>
  <c r="BK171" i="2" s="1"/>
  <c r="J171" i="2" s="1"/>
  <c r="J65" i="2" s="1"/>
  <c r="J172" i="2"/>
  <c r="BE172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BK162" i="2" s="1"/>
  <c r="J167" i="2"/>
  <c r="BE167" i="2"/>
  <c r="BI165" i="2"/>
  <c r="BH165" i="2"/>
  <c r="BG165" i="2"/>
  <c r="BF165" i="2"/>
  <c r="T165" i="2"/>
  <c r="T162" i="2" s="1"/>
  <c r="T161" i="2" s="1"/>
  <c r="R165" i="2"/>
  <c r="P165" i="2"/>
  <c r="BK165" i="2"/>
  <c r="J165" i="2"/>
  <c r="BE165" i="2"/>
  <c r="BI163" i="2"/>
  <c r="BH163" i="2"/>
  <c r="BG163" i="2"/>
  <c r="BF163" i="2"/>
  <c r="T163" i="2"/>
  <c r="R163" i="2"/>
  <c r="P163" i="2"/>
  <c r="P162" i="2" s="1"/>
  <c r="BK163" i="2"/>
  <c r="J163" i="2"/>
  <c r="BE163" i="2" s="1"/>
  <c r="BI160" i="2"/>
  <c r="BH160" i="2"/>
  <c r="BG160" i="2"/>
  <c r="BF160" i="2"/>
  <c r="T160" i="2"/>
  <c r="T159" i="2"/>
  <c r="R160" i="2"/>
  <c r="R159" i="2"/>
  <c r="P160" i="2"/>
  <c r="P159" i="2"/>
  <c r="BK160" i="2"/>
  <c r="BK159" i="2"/>
  <c r="J159" i="2"/>
  <c r="J62" i="2" s="1"/>
  <c r="J160" i="2"/>
  <c r="BE160" i="2" s="1"/>
  <c r="BI158" i="2"/>
  <c r="BH158" i="2"/>
  <c r="BG158" i="2"/>
  <c r="BF158" i="2"/>
  <c r="T158" i="2"/>
  <c r="R158" i="2"/>
  <c r="P158" i="2"/>
  <c r="BK158" i="2"/>
  <c r="J158" i="2"/>
  <c r="BE158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R152" i="2" s="1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BK152" i="2" s="1"/>
  <c r="J154" i="2"/>
  <c r="BE154" i="2"/>
  <c r="BI153" i="2"/>
  <c r="BH153" i="2"/>
  <c r="BG153" i="2"/>
  <c r="BF153" i="2"/>
  <c r="T153" i="2"/>
  <c r="T152" i="2" s="1"/>
  <c r="R153" i="2"/>
  <c r="P153" i="2"/>
  <c r="P152" i="2" s="1"/>
  <c r="BK153" i="2"/>
  <c r="J152" i="2"/>
  <c r="J61" i="2" s="1"/>
  <c r="J153" i="2"/>
  <c r="BE153" i="2" s="1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 s="1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P134" i="2" s="1"/>
  <c r="BK137" i="2"/>
  <c r="J137" i="2"/>
  <c r="BE137" i="2"/>
  <c r="BI136" i="2"/>
  <c r="BH136" i="2"/>
  <c r="BG136" i="2"/>
  <c r="BF136" i="2"/>
  <c r="T136" i="2"/>
  <c r="T134" i="2" s="1"/>
  <c r="R136" i="2"/>
  <c r="P136" i="2"/>
  <c r="BK136" i="2"/>
  <c r="J136" i="2"/>
  <c r="BE136" i="2" s="1"/>
  <c r="BI135" i="2"/>
  <c r="BH135" i="2"/>
  <c r="BG135" i="2"/>
  <c r="BF135" i="2"/>
  <c r="T135" i="2"/>
  <c r="R135" i="2"/>
  <c r="R134" i="2" s="1"/>
  <c r="P135" i="2"/>
  <c r="BK135" i="2"/>
  <c r="BK134" i="2"/>
  <c r="J134" i="2" s="1"/>
  <c r="J60" i="2" s="1"/>
  <c r="J135" i="2"/>
  <c r="BE135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 s="1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R108" i="2"/>
  <c r="P108" i="2"/>
  <c r="P105" i="2" s="1"/>
  <c r="BK108" i="2"/>
  <c r="J108" i="2"/>
  <c r="BE108" i="2"/>
  <c r="BI107" i="2"/>
  <c r="BH107" i="2"/>
  <c r="BG107" i="2"/>
  <c r="BF107" i="2"/>
  <c r="T107" i="2"/>
  <c r="T105" i="2" s="1"/>
  <c r="R107" i="2"/>
  <c r="P107" i="2"/>
  <c r="BK107" i="2"/>
  <c r="J107" i="2"/>
  <c r="BE107" i="2"/>
  <c r="BI106" i="2"/>
  <c r="BH106" i="2"/>
  <c r="BG106" i="2"/>
  <c r="BF106" i="2"/>
  <c r="T106" i="2"/>
  <c r="R106" i="2"/>
  <c r="R105" i="2" s="1"/>
  <c r="P106" i="2"/>
  <c r="BK106" i="2"/>
  <c r="BK105" i="2" s="1"/>
  <c r="J105" i="2" s="1"/>
  <c r="J59" i="2" s="1"/>
  <c r="J106" i="2"/>
  <c r="BE106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J31" i="2" s="1"/>
  <c r="AW52" i="1" s="1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F32" i="2" s="1"/>
  <c r="BB52" i="1" s="1"/>
  <c r="BB51" i="1" s="1"/>
  <c r="BF96" i="2"/>
  <c r="T96" i="2"/>
  <c r="T95" i="2" s="1"/>
  <c r="R96" i="2"/>
  <c r="R95" i="2"/>
  <c r="P96" i="2"/>
  <c r="P95" i="2" s="1"/>
  <c r="BK96" i="2"/>
  <c r="BK95" i="2" s="1"/>
  <c r="J95" i="2" s="1"/>
  <c r="J58" i="2" s="1"/>
  <c r="J96" i="2"/>
  <c r="BE96" i="2"/>
  <c r="F87" i="2"/>
  <c r="E85" i="2"/>
  <c r="F49" i="2"/>
  <c r="E47" i="2"/>
  <c r="J21" i="2"/>
  <c r="E21" i="2"/>
  <c r="J20" i="2"/>
  <c r="J18" i="2"/>
  <c r="E18" i="2"/>
  <c r="F90" i="2"/>
  <c r="F52" i="2"/>
  <c r="J17" i="2"/>
  <c r="J15" i="2"/>
  <c r="E15" i="2"/>
  <c r="F89" i="2"/>
  <c r="F51" i="2"/>
  <c r="J14" i="2"/>
  <c r="J12" i="2"/>
  <c r="J87" i="2"/>
  <c r="J49" i="2"/>
  <c r="E7" i="2"/>
  <c r="E83" i="2"/>
  <c r="E45" i="2"/>
  <c r="AS51" i="1"/>
  <c r="AT55" i="1"/>
  <c r="AT53" i="1"/>
  <c r="L47" i="1"/>
  <c r="AM46" i="1"/>
  <c r="L46" i="1"/>
  <c r="AM44" i="1"/>
  <c r="L44" i="1"/>
  <c r="L42" i="1"/>
  <c r="L41" i="1"/>
  <c r="BK161" i="2" l="1"/>
  <c r="J161" i="2" s="1"/>
  <c r="J63" i="2" s="1"/>
  <c r="J162" i="2"/>
  <c r="J64" i="2" s="1"/>
  <c r="T94" i="2"/>
  <c r="T93" i="2" s="1"/>
  <c r="P161" i="2"/>
  <c r="P94" i="2"/>
  <c r="J30" i="2"/>
  <c r="AV52" i="1" s="1"/>
  <c r="AT52" i="1" s="1"/>
  <c r="W28" i="1"/>
  <c r="AX51" i="1"/>
  <c r="J89" i="2"/>
  <c r="J51" i="2"/>
  <c r="F33" i="2"/>
  <c r="BC52" i="1" s="1"/>
  <c r="F34" i="2"/>
  <c r="BD52" i="1" s="1"/>
  <c r="BD51" i="1" s="1"/>
  <c r="W30" i="1" s="1"/>
  <c r="R162" i="2"/>
  <c r="R161" i="2" s="1"/>
  <c r="F73" i="3"/>
  <c r="F52" i="3"/>
  <c r="F72" i="4"/>
  <c r="F51" i="4"/>
  <c r="J27" i="4"/>
  <c r="F33" i="6"/>
  <c r="BC56" i="1" s="1"/>
  <c r="R94" i="2"/>
  <c r="R93" i="2" s="1"/>
  <c r="F30" i="2"/>
  <c r="AZ52" i="1" s="1"/>
  <c r="F31" i="2"/>
  <c r="BA52" i="1" s="1"/>
  <c r="BA51" i="1" s="1"/>
  <c r="J30" i="4"/>
  <c r="AV54" i="1" s="1"/>
  <c r="AT54" i="1" s="1"/>
  <c r="J75" i="6"/>
  <c r="J51" i="6"/>
  <c r="F30" i="6"/>
  <c r="AZ56" i="1" s="1"/>
  <c r="BK81" i="6"/>
  <c r="F31" i="6"/>
  <c r="BA56" i="1" s="1"/>
  <c r="BK94" i="2"/>
  <c r="E66" i="3"/>
  <c r="E45" i="3"/>
  <c r="J70" i="4"/>
  <c r="J49" i="4"/>
  <c r="J72" i="3"/>
  <c r="F30" i="3"/>
  <c r="AZ53" i="1" s="1"/>
  <c r="J36" i="3"/>
  <c r="AG53" i="1"/>
  <c r="AN53" i="1" s="1"/>
  <c r="F73" i="4"/>
  <c r="J56" i="5"/>
  <c r="J27" i="5"/>
  <c r="J36" i="5" l="1"/>
  <c r="AG55" i="1"/>
  <c r="AN55" i="1" s="1"/>
  <c r="J81" i="6"/>
  <c r="J58" i="6" s="1"/>
  <c r="BK80" i="6"/>
  <c r="BC51" i="1"/>
  <c r="W27" i="1"/>
  <c r="AW51" i="1"/>
  <c r="AK27" i="1" s="1"/>
  <c r="AG54" i="1"/>
  <c r="AN54" i="1" s="1"/>
  <c r="J36" i="4"/>
  <c r="BK93" i="2"/>
  <c r="J93" i="2" s="1"/>
  <c r="J94" i="2"/>
  <c r="J57" i="2" s="1"/>
  <c r="AZ51" i="1"/>
  <c r="P93" i="2"/>
  <c r="AU52" i="1" s="1"/>
  <c r="AU51" i="1" s="1"/>
  <c r="W26" i="1" l="1"/>
  <c r="AV51" i="1"/>
  <c r="BK79" i="6"/>
  <c r="J79" i="6" s="1"/>
  <c r="J80" i="6"/>
  <c r="J57" i="6" s="1"/>
  <c r="J27" i="2"/>
  <c r="J56" i="2"/>
  <c r="W29" i="1"/>
  <c r="AY51" i="1"/>
  <c r="AT51" i="1" l="1"/>
  <c r="AK26" i="1"/>
  <c r="J56" i="6"/>
  <c r="J27" i="6"/>
  <c r="AG52" i="1"/>
  <c r="J36" i="2"/>
  <c r="AG56" i="1" l="1"/>
  <c r="AN56" i="1" s="1"/>
  <c r="J36" i="6"/>
  <c r="AG51" i="1"/>
  <c r="AN52" i="1"/>
  <c r="AK23" i="1" l="1"/>
  <c r="AK32" i="1" s="1"/>
  <c r="AN51" i="1"/>
</calcChain>
</file>

<file path=xl/sharedStrings.xml><?xml version="1.0" encoding="utf-8"?>
<sst xmlns="http://schemas.openxmlformats.org/spreadsheetml/2006/main" count="3513" uniqueCount="899">
  <si>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</si>
  <si>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</si>
  <si>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</si>
  <si>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</si>
  <si>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</si>
  <si>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</si>
  <si>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</si>
  <si>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{ef8ed731-d413-40f1-bc13-15a5b578e0d3}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</si>
  <si>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</si>
  <si>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</si>
  <si>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</si>
  <si>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</si>
  <si>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</si>
  <si>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</si>
  <si>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</si>
  <si>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</si>
  <si>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aa2449_2NP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</si>
  <si>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</si>
  <si>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</si>
  <si>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MŠ F-M, Anenská 656, rekonstrukce šaten a sociálního zázemí II.NP</t>
  </si>
  <si>
    <t>0,1</t>
  </si>
  <si>
    <t>KSO:</t>
  </si>
  <si>
    <t/>
  </si>
  <si>
    <t>CC-CZ:</t>
  </si>
  <si>
    <t>1</t>
  </si>
  <si>
    <t>Místo:</t>
  </si>
  <si>
    <t>Frýdek-Místek</t>
  </si>
  <si>
    <t>Datum:</t>
  </si>
  <si>
    <t>27. 3. 2018</t>
  </si>
  <si>
    <t>10</t>
  </si>
  <si>
    <t>100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</si>
  <si>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</si>
  <si>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</si>
  <si>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</si>
  <si>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</si>
  <si>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</si>
  <si>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</si>
  <si>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</si>
  <si>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24606606</t>
  </si>
  <si>
    <t>CIVIL PROJECTS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</si>
  <si>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</si>
  <si>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</si>
  <si>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</si>
  <si>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</si>
  <si>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</si>
  <si>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</si>
  <si>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</si>
  <si>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</si>
  <si>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</si>
  <si>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</si>
  <si>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</si>
  <si>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</si>
  <si>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</si>
  <si>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</si>
  <si>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</si>
  <si>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</si>
  <si>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</si>
  <si>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</si>
  <si>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</si>
  <si>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</si>
  <si>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</si>
  <si>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</si>
  <si>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</si>
  <si>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</si>
  <si>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</si>
  <si>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</si>
  <si>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</si>
  <si>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</si>
  <si>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</si>
  <si>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</si>
  <si>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</si>
  <si>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</si>
  <si>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</si>
  <si>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</si>
  <si>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</si>
  <si>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</si>
  <si>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</si>
  <si>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</si>
  <si>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</si>
  <si>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</si>
  <si>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</si>
  <si>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Stavební část</t>
  </si>
  <si>
    <t>STA</t>
  </si>
  <si>
    <t>{50510a5e-f96c-4711-aabf-a765293abf58}</t>
  </si>
  <si>
    <t>2</t>
  </si>
  <si>
    <t>Vytápění</t>
  </si>
  <si>
    <t>PRO</t>
  </si>
  <si>
    <t>{52ee0375-5de0-4c7b-b474-ad5e65847388}</t>
  </si>
  <si>
    <t>3</t>
  </si>
  <si>
    <t>Elektroinstalace silnorpoud</t>
  </si>
  <si>
    <t>{17426a4f-40ca-4030-955f-b65e9d7cc057}</t>
  </si>
  <si>
    <t>4</t>
  </si>
  <si>
    <t>Zdravotechnika</t>
  </si>
  <si>
    <t>{d2827fa0-ad19-4bc8-a04b-2510d6d63014}</t>
  </si>
  <si>
    <t>VRN</t>
  </si>
  <si>
    <t>Vedlejší rozpočtové náklady</t>
  </si>
  <si>
    <t>VON</t>
  </si>
  <si>
    <t>{8dcaf3fe-b684-4c47-a7d8-554b3a3d861e}</t>
  </si>
  <si>
    <t>1) Krycí list soupisu</t>
  </si>
  <si>
    <t>2) Rekapitulace</t>
  </si>
  <si>
    <t>3) Soupis prací</t>
  </si>
  <si>
    <t>Zpět na list:</t>
  </si>
  <si>
    <t>Rekapitulace stavby</t>
  </si>
  <si>
    <t>obklad</t>
  </si>
  <si>
    <t>obklady</t>
  </si>
  <si>
    <t>m2</t>
  </si>
  <si>
    <t>77,78</t>
  </si>
  <si>
    <t>KRYCÍ LIST SOUPISU</t>
  </si>
  <si>
    <t>Objekt:</t>
  </si>
  <si>
    <t>1 - Stavební část</t>
  </si>
  <si>
    <t xml:space="preserve">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</si>
  <si>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</si>
  <si>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</si>
  <si>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</si>
  <si>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</si>
  <si>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</si>
  <si>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</si>
  <si>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</si>
  <si>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</si>
  <si>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</si>
  <si>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097 - nakládání a doprava suti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</si>
  <si>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</si>
  <si>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</si>
  <si>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</si>
  <si>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</si>
  <si>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</si>
  <si>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</si>
  <si>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</si>
  <si>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</si>
  <si>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</si>
  <si>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</si>
  <si>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</si>
  <si>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767 - Konstrukce zámečnické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</si>
  <si>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</si>
  <si>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</si>
  <si>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</si>
  <si>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</si>
  <si>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</si>
  <si>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</si>
  <si>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</si>
  <si>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</si>
  <si>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</si>
  <si>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</si>
  <si>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</si>
  <si>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</si>
  <si>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</si>
  <si>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</si>
  <si>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</si>
  <si>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</si>
  <si>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</si>
  <si>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Svislé a kompletní konstrukce</t>
  </si>
  <si>
    <t>K</t>
  </si>
  <si>
    <t>317168112</t>
  </si>
  <si>
    <t>Překlady keramické ploché osazené do maltového lože, výšky překladu 7,1 cm šířky 11,5 cm, délky 125 cm</t>
  </si>
  <si>
    <t>kus</t>
  </si>
  <si>
    <t>CS ÚRS 2017 01</t>
  </si>
  <si>
    <t>-1555846024</t>
  </si>
  <si>
    <t>342273323</t>
  </si>
  <si>
    <t>Příčky z pórobetonových přesných příčkovek na pero a drážku (PD), objemové hmotnosti 500 kg/m3 na tenké maltové lože, tloušťky příčky 100 mm</t>
  </si>
  <si>
    <t>-459878284</t>
  </si>
  <si>
    <t>VV</t>
  </si>
  <si>
    <t>(2,1+0,4)*2,2+1,3*1,6+0,9*2,1+(2,7+0,6+2,7+0,65+1,0+0,85+1,6+0,6+0,6)*3,0-0,9*2,1*3</t>
  </si>
  <si>
    <t>342291112</t>
  </si>
  <si>
    <t>Ukotvení příček polyuretanovou pěnou, tl. příčky přes 100 mm</t>
  </si>
  <si>
    <t>m</t>
  </si>
  <si>
    <t>478364034</t>
  </si>
  <si>
    <t>342291121</t>
  </si>
  <si>
    <t>Ukotvení příček plochými kotvami, do konstrukce cihelné</t>
  </si>
  <si>
    <t>2053928997</t>
  </si>
  <si>
    <t>9*3,0</t>
  </si>
  <si>
    <t>5</t>
  </si>
  <si>
    <t>346272112</t>
  </si>
  <si>
    <t>Přizdívky izolační a ochranné z pórobetonových tvárnic o objemové hmotnosti 500 kg/m3, na tenké maltové lože tloušťky přizdívky 75 mm</t>
  </si>
  <si>
    <t>2073501553</t>
  </si>
  <si>
    <t>P</t>
  </si>
  <si>
    <t>Poznámka k položce:
zazdívka záchodů, stupačekl</t>
  </si>
  <si>
    <t>3,1*1,2+3,1*0,3+0,2*1,2+3,3*1,0</t>
  </si>
  <si>
    <t>6</t>
  </si>
  <si>
    <t>Úpravy povrchů, podlahy a osazování výplní</t>
  </si>
  <si>
    <t>611131111</t>
  </si>
  <si>
    <t>Podkladní a spojovací vrstva vnitřních omítaných ploch polymercementový spojovací můstek nanášený ručně stropů</t>
  </si>
  <si>
    <t>-534073139</t>
  </si>
  <si>
    <t>7</t>
  </si>
  <si>
    <t>611322342</t>
  </si>
  <si>
    <t>Omítka vápenocementová lehčená vnitřních ploch nanášená strojně dvouvrstvá, tloušťky jádrové omítky do 10 mm a tloušťky štuku do 3 mm štuková vodorovných konstrukcí stropů žebrových nebo osamělých trámů</t>
  </si>
  <si>
    <t>1294651951</t>
  </si>
  <si>
    <t>8</t>
  </si>
  <si>
    <t>612121101</t>
  </si>
  <si>
    <t>Zatření spár vnitřních povrchů cementovou maltou, ploch z cihel stěn</t>
  </si>
  <si>
    <t>-1210977180</t>
  </si>
  <si>
    <t>(8,6+2,7+1,2+1,4+4,1+3,6+0,7+3,4+2,9+4,0+1,0+3,4+3,2+1,6)*3,0</t>
  </si>
  <si>
    <t>9</t>
  </si>
  <si>
    <t>612135101</t>
  </si>
  <si>
    <t>Hrubá výplň rýh maltou jakékoli šířky rýhy ve stěnách</t>
  </si>
  <si>
    <t>-1603544295</t>
  </si>
  <si>
    <t>90*0,1</t>
  </si>
  <si>
    <t>612142001</t>
  </si>
  <si>
    <t>Potažení vnitřních ploch pletivem v ploše nebo pruzích, na plném podkladu sklovláknitým vtlačením do tmelu stěn</t>
  </si>
  <si>
    <t>-357259873</t>
  </si>
  <si>
    <t>(0,6+0,6+2,8+4,8+0,6+9,6+3,0)*3,0+(4,2+1,0+2,0)*2,2+3,4*1,6</t>
  </si>
  <si>
    <t>11</t>
  </si>
  <si>
    <t>612321111</t>
  </si>
  <si>
    <t>Omítka vápenocementová vnitřních ploch nanášená ručně jednovrstvá, tloušťky do 10 mm hrubá zatřená svislých konstrukcí stěn</t>
  </si>
  <si>
    <t>-2037591199</t>
  </si>
  <si>
    <t>12</t>
  </si>
  <si>
    <t>619991011</t>
  </si>
  <si>
    <t>Zakrytí vnitřních ploch před znečištěním včetně pozdějšího odkrytí konstrukcí a prvků obalením fólií a přelepením páskou</t>
  </si>
  <si>
    <t>-2022795790</t>
  </si>
  <si>
    <t>1,5*1,5*3+0,9*2*5</t>
  </si>
  <si>
    <t>13</t>
  </si>
  <si>
    <t>612321141</t>
  </si>
  <si>
    <t>Omítka vápenocementová vnitřních ploch nanášená ručně dvouvrstvá, tloušťky jádrové omítky do 10 mm a tloušťky štuku do 3 mm štuková svislých konstrukcí stěn</t>
  </si>
  <si>
    <t>992628128</t>
  </si>
  <si>
    <t>14</t>
  </si>
  <si>
    <t>622143005</t>
  </si>
  <si>
    <t>Montáž omítkových profilů plastových nebo pozinkovaných, upevněných vtlačením do podkladní vrstvy nebo přibitím omítníků</t>
  </si>
  <si>
    <t>1132508838</t>
  </si>
  <si>
    <t>M</t>
  </si>
  <si>
    <t>562842020</t>
  </si>
  <si>
    <t>součásti tvářené z plastů pro výrobní spotřebu ostatní profily rohové pro jádrové omítky délky 250, 275, 300 cm č. 6608 pro omítky 8 mm</t>
  </si>
  <si>
    <t>CS ÚRS 2015 01</t>
  </si>
  <si>
    <t>-1335798972</t>
  </si>
  <si>
    <t>96*1,05 'Přepočtené koeficientem množství</t>
  </si>
  <si>
    <t>16</t>
  </si>
  <si>
    <t>622143004</t>
  </si>
  <si>
    <t>Montáž omítkových profilů plastových nebo pozinkovaných, upevněných vtlačením do podkladní vrstvy nebo přibitím začišťovacích samolepících (APU lišty)</t>
  </si>
  <si>
    <t>-1830454077</t>
  </si>
  <si>
    <t>17</t>
  </si>
  <si>
    <t>590514760</t>
  </si>
  <si>
    <t>kontaktní zateplovací systémy příslušenství kontaktních zateplovacích systémů profil okenní začišťovací s tkaninou 9 mm/2,4 m</t>
  </si>
  <si>
    <t>1275473185</t>
  </si>
  <si>
    <t>18*1,05 'Přepočtené koeficientem množství</t>
  </si>
  <si>
    <t>18</t>
  </si>
  <si>
    <t>631311116</t>
  </si>
  <si>
    <t>Mazanina z betonu prostého tl. přes 50 do 80 mm tř. C 25/30</t>
  </si>
  <si>
    <t>m3</t>
  </si>
  <si>
    <t>-2140771909</t>
  </si>
  <si>
    <t>Poznámka k položce:
zabetonování rýh a nerovností po příčkách</t>
  </si>
  <si>
    <t>0,15*27*0,08</t>
  </si>
  <si>
    <t>19</t>
  </si>
  <si>
    <t>631319011</t>
  </si>
  <si>
    <t>Příplatek k cenám mazanin za úpravu povrchu mazaniny přehlazením, mazanina tl. přes 50 do 80 mm</t>
  </si>
  <si>
    <t>-1950298649</t>
  </si>
  <si>
    <t>20</t>
  </si>
  <si>
    <t>642942611</t>
  </si>
  <si>
    <t>Osazování zárubní nebo rámů kovových dveřních lisovaných nebo z úhelníků bez dveřních křídel, na montážní pěnu, o ploše otvoru do 2,5 m2</t>
  </si>
  <si>
    <t>1602101079</t>
  </si>
  <si>
    <t>5533110601</t>
  </si>
  <si>
    <t>zárubně kovové zárubně ocelové pro zdění H 95 900 L/P BEFO</t>
  </si>
  <si>
    <t>1480852942</t>
  </si>
  <si>
    <t>22</t>
  </si>
  <si>
    <t>553311060</t>
  </si>
  <si>
    <t>zárubně kovové zárubně ocelové pro zdění H 95 900 L/P</t>
  </si>
  <si>
    <t>-34973102</t>
  </si>
  <si>
    <t>23</t>
  </si>
  <si>
    <t>553311020</t>
  </si>
  <si>
    <t>zárubně kovové zárubně ocelové pro zdění H 95 700 L/P</t>
  </si>
  <si>
    <t>49335730</t>
  </si>
  <si>
    <t>24</t>
  </si>
  <si>
    <t>553311000</t>
  </si>
  <si>
    <t>zárubně kovové zárubně ocelové pro zdění H 95 600 L/P</t>
  </si>
  <si>
    <t>-1262682213</t>
  </si>
  <si>
    <t>Ostatní konstrukce a práce, bourání</t>
  </si>
  <si>
    <t>25</t>
  </si>
  <si>
    <t>949101111</t>
  </si>
  <si>
    <t>Lešení pomocné pracovní pro objekty pozemních staveb pro zatížení do 150 kg/m2, o výšce lešeňové podlahy do 1,9 m</t>
  </si>
  <si>
    <t>2071282485</t>
  </si>
  <si>
    <t>26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</si>
  <si>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</si>
  <si>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</si>
  <si>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-4073805</t>
  </si>
  <si>
    <t>27</t>
  </si>
  <si>
    <t>962031133</t>
  </si>
  <si>
    <t>Bourání příček z cihel, tvárnic nebo příčkovek z cihel pálených, plných nebo dutých na maltu vápennou nebo vápenocementovou, tl. do 150 mm</t>
  </si>
  <si>
    <t>2089799898</t>
  </si>
  <si>
    <t>(2,75+3,0+1,5+3,6+4,1+1,5)*3,0</t>
  </si>
  <si>
    <t>28</t>
  </si>
  <si>
    <t>962032230</t>
  </si>
  <si>
    <t>Bourání zdiva nadzákladového z cihel nebo tvárnic z cihel pálených nebo vápenopískových, na maltu vápennou nebo vápenocementovou, objemu do 1 m3</t>
  </si>
  <si>
    <t>862403559</t>
  </si>
  <si>
    <t>(2,25+2,7)*0,3*1,0</t>
  </si>
  <si>
    <t>29</t>
  </si>
  <si>
    <t>965042141</t>
  </si>
  <si>
    <t>Bourání podkladů pod dlažby nebo litých celistvých podlah a mazanin betonových nebo z litého asfaltu tl. do 100 mm, plochy přes 4 m2</t>
  </si>
  <si>
    <t>-1082930488</t>
  </si>
  <si>
    <t>0,05*6,5</t>
  </si>
  <si>
    <t>30</t>
  </si>
  <si>
    <t>968062374</t>
  </si>
  <si>
    <t>Vybourání dřevěných rámů oken s křídly, dveřních zárubní, vrat, stěn, ostění nebo obkladů rámů oken s křídly zdvojených, plochy do 1 m2</t>
  </si>
  <si>
    <t>-980764364</t>
  </si>
  <si>
    <t>2,7*1,5</t>
  </si>
  <si>
    <t>31</t>
  </si>
  <si>
    <t>968072455</t>
  </si>
  <si>
    <t>Vybourání kovových rámů oken s křídly, dveřních zárubní, vrat, stěn, ostění nebo obkladů dveřních zárubní, plochy do 2 m2</t>
  </si>
  <si>
    <t>1535234287</t>
  </si>
  <si>
    <t>6*0,9*2,05+1,55*2,05</t>
  </si>
  <si>
    <t>32</t>
  </si>
  <si>
    <t>974031133</t>
  </si>
  <si>
    <t>Vysekání rýh ve zdivu cihelném na maltu vápennou nebo vápenocementovou do hl. 50 mm a šířky do 100 mm</t>
  </si>
  <si>
    <t>572961781</t>
  </si>
  <si>
    <t>33</t>
  </si>
  <si>
    <t>977151123</t>
  </si>
  <si>
    <t>Jádrové vrty diamantovými korunkami do stavebních materiálů (železobetonu, betonu, cihel, obkladů, dlažeb, kamene) průměru přes 130 do 150 mm</t>
  </si>
  <si>
    <t>-520503686</t>
  </si>
  <si>
    <t>10*0,25</t>
  </si>
  <si>
    <t>34</t>
  </si>
  <si>
    <t>978013191</t>
  </si>
  <si>
    <t>Otlučení vápenných nebo vápenocementových omítek vnitřních ploch stěn s vyškrabáním spar, s očištěním zdiva, v rozsahu přes 50 do 100 %</t>
  </si>
  <si>
    <t>-1172423906</t>
  </si>
  <si>
    <t>(3,2+3,0+2,7+4,2+4,1+0,6+2,6+1,9+0,4+3,2)*3</t>
  </si>
  <si>
    <t>097</t>
  </si>
  <si>
    <t>nakládání a doprava suti</t>
  </si>
  <si>
    <t>35</t>
  </si>
  <si>
    <t>997221121</t>
  </si>
  <si>
    <t>Vodorovná doprava suti nošením s naložením a se složením z kusových materiálů, na vzdálenost do 50 m</t>
  </si>
  <si>
    <t>t</t>
  </si>
  <si>
    <t>705270185</t>
  </si>
  <si>
    <t>36</t>
  </si>
  <si>
    <t>997221611</t>
  </si>
  <si>
    <t>Nakládání na dopravní prostředky pro vodorovnou dopravu suti</t>
  </si>
  <si>
    <t>437815373</t>
  </si>
  <si>
    <t>37</t>
  </si>
  <si>
    <t>997221561</t>
  </si>
  <si>
    <t>Vodorovná doprava suti bez naložení, ale se složením a s hrubým urovnáním z kusových materiálů, na vzdálenost do 1 km</t>
  </si>
  <si>
    <t>1145082795</t>
  </si>
  <si>
    <t>38</t>
  </si>
  <si>
    <t>997221569</t>
  </si>
  <si>
    <t>Vodorovná doprava suti bez naložení, ale se složením a s hrubým urovnáním Příplatek k ceně za každý další i započatý 1 km přes 1 km</t>
  </si>
  <si>
    <t>673961390</t>
  </si>
  <si>
    <t>27,553*5 'Přepočtené koeficientem množství</t>
  </si>
  <si>
    <t>39</t>
  </si>
  <si>
    <t>R005</t>
  </si>
  <si>
    <t>Poplatek za skladku-suť</t>
  </si>
  <si>
    <t>-1272339390</t>
  </si>
  <si>
    <t>998</t>
  </si>
  <si>
    <t>Přesun hmot</t>
  </si>
  <si>
    <t>40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</si>
  <si>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</si>
  <si>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</si>
  <si>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1746863124</t>
  </si>
  <si>
    <t>PSV</t>
  </si>
  <si>
    <t>Práce a dodávky PSV</t>
  </si>
  <si>
    <t>711</t>
  </si>
  <si>
    <t>Izolace proti vodě, vlhkosti a plynům</t>
  </si>
  <si>
    <t>41</t>
  </si>
  <si>
    <t>711113117</t>
  </si>
  <si>
    <t>Izolace proti zemní vlhkosti natěradly a tmely za studena na ploše vodorovné V těsnicí stěrkou</t>
  </si>
  <si>
    <t>-599511575</t>
  </si>
  <si>
    <t>10,0+2,0+12,2+1,2</t>
  </si>
  <si>
    <t>42</t>
  </si>
  <si>
    <t>711113127</t>
  </si>
  <si>
    <t>Izolace proti zemní vlhkosti natěradly a tmely za studena na ploše svislé S těsnicí stěrkou</t>
  </si>
  <si>
    <t>-2127639493</t>
  </si>
  <si>
    <t>(29,6+3,8)*2,0</t>
  </si>
  <si>
    <t>43</t>
  </si>
  <si>
    <t>711792212</t>
  </si>
  <si>
    <t>Izolace proti zemní vlhkosti rohový pásek</t>
  </si>
  <si>
    <t>680310323</t>
  </si>
  <si>
    <t>29,6+3,8+42</t>
  </si>
  <si>
    <t>44</t>
  </si>
  <si>
    <t>998711101</t>
  </si>
  <si>
    <t>Přesun hmot pro izolace proti vodě, vlhkosti a plynům stanovený z hmotnosti přesunovaného materiálu vodorovná dopravní vzdálenost do 50 m v objektech výšky do 6 m</t>
  </si>
  <si>
    <t>-1946042284</t>
  </si>
  <si>
    <t>45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</si>
  <si>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</si>
  <si>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</si>
  <si>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-65436323</t>
  </si>
  <si>
    <t>725</t>
  </si>
  <si>
    <t>Zdravotechnika - zařizovací předměty</t>
  </si>
  <si>
    <t>46</t>
  </si>
  <si>
    <t>725291706</t>
  </si>
  <si>
    <t>Doplňky zařízení koupelen a záchodů madla rovná, délky 600 mm, bílé</t>
  </si>
  <si>
    <t>ks</t>
  </si>
  <si>
    <t>1334819879</t>
  </si>
  <si>
    <t>763</t>
  </si>
  <si>
    <t>Konstrukce suché výstavby</t>
  </si>
  <si>
    <t>47</t>
  </si>
  <si>
    <t>763113319</t>
  </si>
  <si>
    <t>SDK kastlík instalační pro zakrytí elektro (II.NP) a kanalizace (I.NP), včetně profilů a desky 12,5</t>
  </si>
  <si>
    <t>107546482</t>
  </si>
  <si>
    <t>(5,6+4,5+0,6+0,6+0,5+4,8+3,2+1,3)*0,7</t>
  </si>
  <si>
    <t>766</t>
  </si>
  <si>
    <t>Konstrukce truhlářské</t>
  </si>
  <si>
    <t>48</t>
  </si>
  <si>
    <t>766660002</t>
  </si>
  <si>
    <t>Montáž dveřních křídel dřevěných nebo plastových otevíravých do ocelové zárubně povrchově upravených jednokřídlových, šířky přes 800 mm</t>
  </si>
  <si>
    <t>-2141527894</t>
  </si>
  <si>
    <t>49</t>
  </si>
  <si>
    <t>766660001</t>
  </si>
  <si>
    <t>Montáž dveřních křídel dřevěných nebo plastových otevíravých do ocelové zárubně povrchově upravených jednokřídlových, šířky do 800 mm</t>
  </si>
  <si>
    <t>1894012447</t>
  </si>
  <si>
    <t>50</t>
  </si>
  <si>
    <t>611627710</t>
  </si>
  <si>
    <t>dveře dřevěné vnitřní dýhované a fóliované dveře vnitřní hladké fóliované bez vrchního kování, zámek obyčejný s fólii (kašírované) v dezénech buk, dub, jasan stříbrný, mahagon, olše plné jednokřídlové 70 x 197 cm</t>
  </si>
  <si>
    <t>-58591917</t>
  </si>
  <si>
    <t>51</t>
  </si>
  <si>
    <t>611627730</t>
  </si>
  <si>
    <t>dveře dřevěné vnitřní dýhované a fóliované dveře vnitřní hladké fóliované bez vrchního kování, zámek obyčejný s fólii (kašírované) v dezénech buk, dub, jasan stříbrný, mahagon, olše plné jednokřídlové 90 x 197 cm</t>
  </si>
  <si>
    <t>2102914010</t>
  </si>
  <si>
    <t>52</t>
  </si>
  <si>
    <t>611627700</t>
  </si>
  <si>
    <t>dveře dřevěné vnitřní dýhované a fóliované dveře vnitřní hladké fóliované bez vrchního kování, zámek obyčejný s fólii (kašírované) v dezénech buk, dub, jasan stříbrný, mahagon, olše plné jednokřídlové 60 x 197 cm</t>
  </si>
  <si>
    <t>1393389852</t>
  </si>
  <si>
    <t>53</t>
  </si>
  <si>
    <t>766660722</t>
  </si>
  <si>
    <t>Montáž dveřních křídel dřevěných nebo plastových ostatní práce dveřního kování zámku</t>
  </si>
  <si>
    <t>1796806772</t>
  </si>
  <si>
    <t>54</t>
  </si>
  <si>
    <t>549250150</t>
  </si>
  <si>
    <t>zámky stavební zadlabací dozické hloubka zádlabu 60 mm bez protiplechu typ 02-03   L,P    Zn</t>
  </si>
  <si>
    <t>805910585</t>
  </si>
  <si>
    <t>55</t>
  </si>
  <si>
    <t>549141200</t>
  </si>
  <si>
    <t>dveřní kování klika-klika Cr WC klička</t>
  </si>
  <si>
    <t>937768833</t>
  </si>
  <si>
    <t>56</t>
  </si>
  <si>
    <t>549141210</t>
  </si>
  <si>
    <t>dveřní kování klika-klika Cr cylindrická vložka</t>
  </si>
  <si>
    <t>1806825179</t>
  </si>
  <si>
    <t>57</t>
  </si>
  <si>
    <t>549141212</t>
  </si>
  <si>
    <t>1854489744</t>
  </si>
  <si>
    <t>58</t>
  </si>
  <si>
    <t>549141100</t>
  </si>
  <si>
    <t>dveřní kování knoflík-klika, rozteč: 90, 72 mm  Cr pro BEFO</t>
  </si>
  <si>
    <t>1222197938</t>
  </si>
  <si>
    <t>59</t>
  </si>
  <si>
    <t>1210886</t>
  </si>
  <si>
    <t>Sdělovací a zabezpečovací technika Vstupní systémy, bezdrátové ovládání Tlačítkové panely EL.VRATNY EV05</t>
  </si>
  <si>
    <t>KS</t>
  </si>
  <si>
    <t>1321307176</t>
  </si>
  <si>
    <t>60</t>
  </si>
  <si>
    <t>549641500</t>
  </si>
  <si>
    <t>vložky do zámků stavební cylindrické vložky oboustranná vložka + 4 klíče  - 2402 BDN</t>
  </si>
  <si>
    <t>1073293382</t>
  </si>
  <si>
    <t>61</t>
  </si>
  <si>
    <t>766694124</t>
  </si>
  <si>
    <t>Montáž ostatních truhlářských konstrukcí parapetních desek dřevěných nebo plastových šířky přes 300 mm, délky přes 2600 mm</t>
  </si>
  <si>
    <t>-1435996198</t>
  </si>
  <si>
    <t>62</t>
  </si>
  <si>
    <t>611444020</t>
  </si>
  <si>
    <t>okna a dveře balkónové z plastů parapety plastové vnitřní - komůrkové š x tl. x l (šířka x tloušťka x délka) 30,5 x 2 x 100 cm</t>
  </si>
  <si>
    <t>-750262111</t>
  </si>
  <si>
    <t>63</t>
  </si>
  <si>
    <t>998766101</t>
  </si>
  <si>
    <t>Přesun hmot pro konstrukce truhlářské stanovený z hmotnosti přesunovaného materiálu vodorovná dopravní vzdálenost do 50 m v objektech výšky do 6 m</t>
  </si>
  <si>
    <t>1639631058</t>
  </si>
  <si>
    <t>64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</si>
  <si>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</si>
  <si>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</si>
  <si>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1734851152</t>
  </si>
  <si>
    <t>65</t>
  </si>
  <si>
    <t>Z1</t>
  </si>
  <si>
    <t>Dělící stěna mezi WC - lamino deska tl. 25 mm, ABS hrana 2,0 mm, vel cca 100*60 cm + nerezová noha kulatá 150 mm + nerezové úhelníky pro uchycení do stěny D+M</t>
  </si>
  <si>
    <t>-994180040</t>
  </si>
  <si>
    <t>771</t>
  </si>
  <si>
    <t>Podlahy z dlaždic</t>
  </si>
  <si>
    <t>66</t>
  </si>
  <si>
    <t>771571810</t>
  </si>
  <si>
    <t>Demontáž podlah z dlaždic keramických kladených do malty</t>
  </si>
  <si>
    <t>1239354622</t>
  </si>
  <si>
    <t>18,1+2,9+1,1+6,5</t>
  </si>
  <si>
    <t>67</t>
  </si>
  <si>
    <t>771591111</t>
  </si>
  <si>
    <t>Podlahy - ostatní práce penetrace podkladu</t>
  </si>
  <si>
    <t>31067124</t>
  </si>
  <si>
    <t>68</t>
  </si>
  <si>
    <t>771591115</t>
  </si>
  <si>
    <t>Podlahy - ostatní práce spárování silikonem</t>
  </si>
  <si>
    <t>-2013474082</t>
  </si>
  <si>
    <t>69</t>
  </si>
  <si>
    <t>771574113</t>
  </si>
  <si>
    <t>Montáž podlah z dlaždic keramických lepených flexibilním lepidlem režných nebo glazovaných hladkých přes 9 do 12 ks/ m2</t>
  </si>
  <si>
    <t>-1116508358</t>
  </si>
  <si>
    <t>70</t>
  </si>
  <si>
    <t>597611100</t>
  </si>
  <si>
    <t>dlaždice keramické protiskluzové R10</t>
  </si>
  <si>
    <t>-1098948472</t>
  </si>
  <si>
    <t>25,4*1,1 'Přepočtené koeficientem množství</t>
  </si>
  <si>
    <t>71</t>
  </si>
  <si>
    <t>771990112</t>
  </si>
  <si>
    <t>Vyrovnání podkladní vrstvy samonivelační stěrkou tl. 4 mm, min. pevnosti 30 MPa</t>
  </si>
  <si>
    <t>2097690221</t>
  </si>
  <si>
    <t>72</t>
  </si>
  <si>
    <t>771990192</t>
  </si>
  <si>
    <t>Vyrovnání podkladní vrstvy samonivelační stěrkou tl. 4 mm, min. pevnosti Příplatek k cenám za každý další 1 mm tloušťky, min. pevnosti 30 MPa</t>
  </si>
  <si>
    <t>CS ÚRS 2016 02</t>
  </si>
  <si>
    <t>-1308278466</t>
  </si>
  <si>
    <t>Poznámka k položce:
další 4 mm</t>
  </si>
  <si>
    <t>58,5*4 'Přepočtené koeficientem množství</t>
  </si>
  <si>
    <t>73</t>
  </si>
  <si>
    <t>998771101</t>
  </si>
  <si>
    <t>Přesun hmot pro podlahy z dlaždic stanovený z hmotnosti přesunovaného materiálu vodorovná dopravní vzdálenost do 50 m v objektech výšky do 6 m</t>
  </si>
  <si>
    <t>-384928528</t>
  </si>
  <si>
    <t>74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</si>
  <si>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</si>
  <si>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</si>
  <si>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-1468815362</t>
  </si>
  <si>
    <t>776</t>
  </si>
  <si>
    <t>Podlahy povlakové</t>
  </si>
  <si>
    <t>75</t>
  </si>
  <si>
    <t>776201811</t>
  </si>
  <si>
    <t>Demontáž povlakových podlahovin lepených ručně bez podložky</t>
  </si>
  <si>
    <t>-1711642888</t>
  </si>
  <si>
    <t>6,2+13,7+4,1</t>
  </si>
  <si>
    <t>76</t>
  </si>
  <si>
    <t>776121321</t>
  </si>
  <si>
    <t>Příprava podkladu penetrace neředěná podlah</t>
  </si>
  <si>
    <t>537683421</t>
  </si>
  <si>
    <t>9,4+20,7</t>
  </si>
  <si>
    <t>77</t>
  </si>
  <si>
    <t>776221111</t>
  </si>
  <si>
    <t>Montáž podlahovin z PVC lepením standardním lepidlem z pásů standardních</t>
  </si>
  <si>
    <t>-1376795424</t>
  </si>
  <si>
    <t>78</t>
  </si>
  <si>
    <t>284110000.1</t>
  </si>
  <si>
    <t>PVC heterogenní zátěžové antibakteriální, nášlapná vrstva 0,90 mm, R 10, zátěž 34/43, otlak do 0,03 mm, hořlavost Bfl S1</t>
  </si>
  <si>
    <t>1028100722</t>
  </si>
  <si>
    <t>30,1*1,1 'Přepočtené koeficientem množství</t>
  </si>
  <si>
    <t>79</t>
  </si>
  <si>
    <t>776421111</t>
  </si>
  <si>
    <t>Montáž lišt obvodových lepených</t>
  </si>
  <si>
    <t>983367238</t>
  </si>
  <si>
    <t>13,7+29,6</t>
  </si>
  <si>
    <t>80</t>
  </si>
  <si>
    <t>284110100</t>
  </si>
  <si>
    <t>lišta speciální soklová PVC 20 x 100 mm role 50 m</t>
  </si>
  <si>
    <t>229908167</t>
  </si>
  <si>
    <t>43,3*1,1 'Přepočtené koeficientem množství</t>
  </si>
  <si>
    <t>81</t>
  </si>
  <si>
    <t>776421312</t>
  </si>
  <si>
    <t>Montáž lišt přechodových šroubovaných</t>
  </si>
  <si>
    <t>-28058171</t>
  </si>
  <si>
    <t>82</t>
  </si>
  <si>
    <t>553431160</t>
  </si>
  <si>
    <t>P02 hliníková přechodová lišta (dle PD)</t>
  </si>
  <si>
    <t>-1207484865</t>
  </si>
  <si>
    <t>83</t>
  </si>
  <si>
    <t>776991132</t>
  </si>
  <si>
    <t>Ostatní práce údržba nových podlahovin po pokládce čištění včetně ošetření polymerním nátěrem 2-složkovým dvouvrstvým</t>
  </si>
  <si>
    <t>-1477269705</t>
  </si>
  <si>
    <t>84</t>
  </si>
  <si>
    <t>998776101</t>
  </si>
  <si>
    <t>Přesun hmot pro podlahy povlakové stanovený z hmotnosti přesunovaného materiálu vodorovná dopravní vzdálenost do 50 m v objektech výšky do 6 m</t>
  </si>
  <si>
    <t>1930398797</t>
  </si>
  <si>
    <t>85</t>
  </si>
  <si>
    <t>998776181</t>
  </si>
  <si>
    <t>Přesun hmot pro podlahy povlakové stanovený z hmotnosti přesunovaného materiálu Příplatek k cenám za přesun prováděný bez použití mechanizace pro jakoukoliv výšku objektu</t>
  </si>
  <si>
    <t>884889473</t>
  </si>
  <si>
    <t>781</t>
  </si>
  <si>
    <t>Dokončovací práce - obklady</t>
  </si>
  <si>
    <t>86</t>
  </si>
  <si>
    <t>781471810</t>
  </si>
  <si>
    <t>Demontáž obkladů z dlaždic keramických kladených do malty</t>
  </si>
  <si>
    <t>450778205</t>
  </si>
  <si>
    <t>(2,7+4,2+4,1+0,45+0,9+1,1+2,7+1,1+1,1+1,1+1,1+0,4)*2,0</t>
  </si>
  <si>
    <t>87</t>
  </si>
  <si>
    <t>781491012</t>
  </si>
  <si>
    <t>Montáž zrcadel lepených silikonovým tmelem na podkladní omítku, plochy přes 1 m2</t>
  </si>
  <si>
    <t>1642587378</t>
  </si>
  <si>
    <t>2*1,5*0,8</t>
  </si>
  <si>
    <t>88</t>
  </si>
  <si>
    <t>634651240</t>
  </si>
  <si>
    <t>zrcadla nemontovaná čirá, max rozměr tabule 3210 x 2250 mm tl.  4 mm</t>
  </si>
  <si>
    <t>-1240145620</t>
  </si>
  <si>
    <t>2,4*1,1 'Přepočtené koeficientem množství</t>
  </si>
  <si>
    <t>89</t>
  </si>
  <si>
    <t>781495111.1</t>
  </si>
  <si>
    <t>Ostatní prvky ostatní práce penetrace podkladu</t>
  </si>
  <si>
    <t>1853073721</t>
  </si>
  <si>
    <t>(3,6+21,3)*2,0+7,4*2,2+3,1*1,6+3,0*0,3+1,6*0,15+2,8*2,0</t>
  </si>
  <si>
    <t>90</t>
  </si>
  <si>
    <t>781474112</t>
  </si>
  <si>
    <t>Montáž obkladů vnitřních stěn z dlaždic keramických lepených flexibilním lepidlem režných nebo glazovaných hladkých přes 6 do 12 ks/m2</t>
  </si>
  <si>
    <t>678426849</t>
  </si>
  <si>
    <t>91</t>
  </si>
  <si>
    <t>597610000.1</t>
  </si>
  <si>
    <t>obkládačky keramické (2 barvy pastelové odstíny) 25 x 33 x 0,7 cm I. j.</t>
  </si>
  <si>
    <t>-464253368</t>
  </si>
  <si>
    <t>77,78*1,1 'Přepočtené koeficientem množství</t>
  </si>
  <si>
    <t>92</t>
  </si>
  <si>
    <t>597610000.2</t>
  </si>
  <si>
    <t>obkládačky keramické (dekorativní) 25 x 33 x 0,7 cm I. j.</t>
  </si>
  <si>
    <t>1602922004</t>
  </si>
  <si>
    <t>16*0,25*0,33</t>
  </si>
  <si>
    <t>1,32*1,1 'Přepočtené koeficientem množství</t>
  </si>
  <si>
    <t>93</t>
  </si>
  <si>
    <t>781494111</t>
  </si>
  <si>
    <t>Ostatní prvky profily ukončovací a dilatační lepené flexibilním lepidlem rohové</t>
  </si>
  <si>
    <t>-294403614</t>
  </si>
  <si>
    <t>Poznámka k položce:
vnější roh obkladu a dveří</t>
  </si>
  <si>
    <t>94</t>
  </si>
  <si>
    <t>781495115</t>
  </si>
  <si>
    <t>Ostatní prvky ostatní práce spárování silikonem</t>
  </si>
  <si>
    <t>158307863</t>
  </si>
  <si>
    <t>95</t>
  </si>
  <si>
    <t>998781101</t>
  </si>
  <si>
    <t>Přesun hmot pro obklady keramické stanovený z hmotnosti přesunovaného materiálu vodorovná dopravní vzdálenost do 50 m v objektech výšky do 6 m</t>
  </si>
  <si>
    <t>-267588349</t>
  </si>
  <si>
    <t>96</t>
  </si>
  <si>
    <t>998781181</t>
  </si>
  <si>
    <t>Přesun hmot pro obklady keramické stanovený z hmotnosti přesunovaného materiálu Příplatek k cenám za přesun prováděný bez použití mechanizace pro jakoukoliv výšku objektu</t>
  </si>
  <si>
    <t>-934533427</t>
  </si>
  <si>
    <t>783</t>
  </si>
  <si>
    <t>Dokončovací práce - nátěry</t>
  </si>
  <si>
    <t>97</t>
  </si>
  <si>
    <t>783201811</t>
  </si>
  <si>
    <t>Odstranění starých nátěrů ze zámečnických konstrukcí oškrabáním</t>
  </si>
  <si>
    <t>767442149</t>
  </si>
  <si>
    <t>6*(2,0+1)*0,5</t>
  </si>
  <si>
    <t>98</t>
  </si>
  <si>
    <t>783121122</t>
  </si>
  <si>
    <t>Nátěry ocelových konstrukcí syntetické na vzduchu schnoucí dražšími barvami (např. Düfa, …) konstrukcí těžkých "A" matný povrch 1x antikorozní, 1x základní 2x email</t>
  </si>
  <si>
    <t>918943971</t>
  </si>
  <si>
    <t>784</t>
  </si>
  <si>
    <t>Dokončovací práce - malby a tapety</t>
  </si>
  <si>
    <t>99</t>
  </si>
  <si>
    <t>784111001</t>
  </si>
  <si>
    <t>Oprášení (ometení) podkladu v místnostech výšky do 3,80 m</t>
  </si>
  <si>
    <t>-598349358</t>
  </si>
  <si>
    <t>59+67,5*3</t>
  </si>
  <si>
    <t>9,5+11,5+2,0+21,3 "I.NP</t>
  </si>
  <si>
    <t>Součet</t>
  </si>
  <si>
    <t>784171101</t>
  </si>
  <si>
    <t>Zakrytí nemalovaných ploch (materiál ve specifikaci) včetně pozdějšího odkrytí podlah</t>
  </si>
  <si>
    <t>-2049159874</t>
  </si>
  <si>
    <t>59+44,3</t>
  </si>
  <si>
    <t>101</t>
  </si>
  <si>
    <t>581248440</t>
  </si>
  <si>
    <t>fólie pro malířské potřeby zakrývací,  25µ,  4 x 5 m</t>
  </si>
  <si>
    <t>-1582135785</t>
  </si>
  <si>
    <t>103,3*1,1 'Přepočtené koeficientem množství</t>
  </si>
  <si>
    <t>102</t>
  </si>
  <si>
    <t>784181101</t>
  </si>
  <si>
    <t>Penetrace podkladu jednonásobná základní akrylátová v místnostech výšky do 3,80 m</t>
  </si>
  <si>
    <t>-318529993</t>
  </si>
  <si>
    <t>103</t>
  </si>
  <si>
    <t>784191003</t>
  </si>
  <si>
    <t>Čištění vnitřních ploch oken dvojitých nebo zdvojených po provedení malířských prací</t>
  </si>
  <si>
    <t>-1950998022</t>
  </si>
  <si>
    <t>4*2,25+2*2,25</t>
  </si>
  <si>
    <t>104</t>
  </si>
  <si>
    <t>784191005</t>
  </si>
  <si>
    <t>Čištění vnitřních ploch hrubý úklid po provedení malířských prací omytím dveří nebo vrat</t>
  </si>
  <si>
    <t>-161638562</t>
  </si>
  <si>
    <t>5*0,9*2,05+3*0,9*2,05</t>
  </si>
  <si>
    <t>105</t>
  </si>
  <si>
    <t>784191007</t>
  </si>
  <si>
    <t>Čištění vnitřních ploch hrubý úklid po provedení malířských prací omytím podlah</t>
  </si>
  <si>
    <t>913671607</t>
  </si>
  <si>
    <t>106</t>
  </si>
  <si>
    <t>784211101</t>
  </si>
  <si>
    <t>Malby z malířských směsí otěruvzdorných za mokra dvojnásobné, bílé za mokra otěruvzdorné výborně v místnostech výšky do 3,80 m</t>
  </si>
  <si>
    <t>-339550837</t>
  </si>
  <si>
    <t>261,5+23+34</t>
  </si>
  <si>
    <t>767</t>
  </si>
  <si>
    <t>Konstrukce zámečnické</t>
  </si>
  <si>
    <t>107</t>
  </si>
  <si>
    <t>767649191</t>
  </si>
  <si>
    <t>Montáž dveří ocelových doplňků dveří samozavírače hydraulického</t>
  </si>
  <si>
    <t>1308091211</t>
  </si>
  <si>
    <t>108</t>
  </si>
  <si>
    <t>549172550</t>
  </si>
  <si>
    <t>samozavírače dveří hydraulické samozavírač hydraulický</t>
  </si>
  <si>
    <t>-748609423</t>
  </si>
  <si>
    <t>109</t>
  </si>
  <si>
    <t>767649195</t>
  </si>
  <si>
    <t>Montáž dveří ocelových doplňků dveří zámku BEFO</t>
  </si>
  <si>
    <t>-28555146</t>
  </si>
  <si>
    <t>110</t>
  </si>
  <si>
    <t>1001024</t>
  </si>
  <si>
    <t>Sdělovací a zabezpečovací technika Zabezpeč. technika EL.ZAMEK BEFO PROFI 322411 24V REV.+SIG.</t>
  </si>
  <si>
    <t>-1944301349</t>
  </si>
  <si>
    <t>2 - Vytápění</t>
  </si>
  <si>
    <t>VYT</t>
  </si>
  <si>
    <t>Vytápění - viz samostatný rozpočet</t>
  </si>
  <si>
    <t>446633376</t>
  </si>
  <si>
    <t>3 - Elektroinstalace silnorpoud</t>
  </si>
  <si>
    <t>SILNO</t>
  </si>
  <si>
    <t>Elektroinstalace silnorpoud - viz samostatný rozpočet</t>
  </si>
  <si>
    <t>-1734742786</t>
  </si>
  <si>
    <t>4 - Zdravotechnika</t>
  </si>
  <si>
    <t>ZDRAV</t>
  </si>
  <si>
    <t>Zdravotechnika - viz samostatný rozpočet</t>
  </si>
  <si>
    <t>VRN - Vedlejší rozpočtové náklady</t>
  </si>
  <si>
    <t xml:space="preserve">    VRN3 - Zařízení staveniště</t>
  </si>
  <si>
    <t xml:space="preserve">    VRN4 - Inženýrská činnost</t>
  </si>
  <si>
    <t>VRN3</t>
  </si>
  <si>
    <t>Zařízení staveniště</t>
  </si>
  <si>
    <t>032002000</t>
  </si>
  <si>
    <t>Vybavení staveniště - mobilní WC, pronájem</t>
  </si>
  <si>
    <t>měs</t>
  </si>
  <si>
    <t>CS ÚRS 2014 01</t>
  </si>
  <si>
    <t>1024</t>
  </si>
  <si>
    <t>-94527617</t>
  </si>
  <si>
    <t>R_006</t>
  </si>
  <si>
    <t>Úklid staveniště</t>
  </si>
  <si>
    <t>-1212218644</t>
  </si>
  <si>
    <t>R_007.1</t>
  </si>
  <si>
    <t>Úprava terénu do původního stavu</t>
  </si>
  <si>
    <t>-154195563</t>
  </si>
  <si>
    <t>Poznámka k položce:
Zařízení staveniště a okolí</t>
  </si>
  <si>
    <t>R0123</t>
  </si>
  <si>
    <t xml:space="preserve">Vyčištění plochy ohrazeného staveniště </t>
  </si>
  <si>
    <t>1246335494</t>
  </si>
  <si>
    <t>VRN01</t>
  </si>
  <si>
    <t>Zařízení staveniště vybavení staveniště náklady na provoz a údržbu vybavení staveniště</t>
  </si>
  <si>
    <t>clk</t>
  </si>
  <si>
    <t>1373807567</t>
  </si>
  <si>
    <t xml:space="preserve">Poznámka k položce:
Sociální objekty: stavební buňka - převlékárna, kancelář,  mobilní WC na stavbě - pronájem 30 dní.
Provozní objekty: kontejnery na tříděný odpad - kov, sklo, dřevo, směsný odpad, prostor pro meziskládky materiálu.
Poplatky majiteli veřejným pozemků za dočasný pronájem ploch zařízení staveníště.
Napojení zařízení stavneiště na elektrickou energii a vodu.
</t>
  </si>
  <si>
    <t>VRN4</t>
  </si>
  <si>
    <t>Inženýrská činnost</t>
  </si>
  <si>
    <t>042503000</t>
  </si>
  <si>
    <t>Plán BOZP na staveništi</t>
  </si>
  <si>
    <t>-693084115</t>
  </si>
  <si>
    <t>044002000</t>
  </si>
  <si>
    <t>Revize elektro</t>
  </si>
  <si>
    <t>756511582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</si>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</sst>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30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3" t="s">
        <v>16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7"/>
      <c r="AQ5" s="29"/>
      <c r="BE5" s="321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5" t="s">
        <v>19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7"/>
      <c r="AQ6" s="29"/>
      <c r="BE6" s="322"/>
      <c r="BS6" s="22" t="s">
        <v>20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22</v>
      </c>
      <c r="AO7" s="27"/>
      <c r="AP7" s="27"/>
      <c r="AQ7" s="29"/>
      <c r="BE7" s="322"/>
      <c r="BS7" s="22" t="s">
        <v>24</v>
      </c>
    </row>
    <row r="8" spans="1:74" ht="14.45" customHeight="1">
      <c r="B8" s="26"/>
      <c r="C8" s="27"/>
      <c r="D8" s="35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27</v>
      </c>
      <c r="AL8" s="27"/>
      <c r="AM8" s="27"/>
      <c r="AN8" s="36" t="s">
        <v>28</v>
      </c>
      <c r="AO8" s="27"/>
      <c r="AP8" s="27"/>
      <c r="AQ8" s="29"/>
      <c r="BE8" s="322"/>
      <c r="BS8" s="22" t="s">
        <v>29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2"/>
      <c r="BS9" s="22" t="s">
        <v>30</v>
      </c>
    </row>
    <row r="10" spans="1:74" ht="14.45" customHeight="1">
      <c r="B10" s="26"/>
      <c r="C10" s="27"/>
      <c r="D10" s="35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32</v>
      </c>
      <c r="AL10" s="27"/>
      <c r="AM10" s="27"/>
      <c r="AN10" s="33" t="s">
        <v>22</v>
      </c>
      <c r="AO10" s="27"/>
      <c r="AP10" s="27"/>
      <c r="AQ10" s="29"/>
      <c r="BE10" s="322"/>
      <c r="BS10" s="22" t="s">
        <v>20</v>
      </c>
    </row>
    <row r="11" spans="1:74" ht="18.399999999999999" customHeight="1">
      <c r="B11" s="26"/>
      <c r="C11" s="27"/>
      <c r="D11" s="27"/>
      <c r="E11" s="33" t="s">
        <v>33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34</v>
      </c>
      <c r="AL11" s="27"/>
      <c r="AM11" s="27"/>
      <c r="AN11" s="33" t="s">
        <v>22</v>
      </c>
      <c r="AO11" s="27"/>
      <c r="AP11" s="27"/>
      <c r="AQ11" s="29"/>
      <c r="BE11" s="322"/>
      <c r="BS11" s="22" t="s">
        <v>20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2"/>
      <c r="BS12" s="22" t="s">
        <v>20</v>
      </c>
    </row>
    <row r="13" spans="1:74" ht="14.45" customHeight="1">
      <c r="B13" s="26"/>
      <c r="C13" s="27"/>
      <c r="D13" s="35" t="s">
        <v>35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32</v>
      </c>
      <c r="AL13" s="27"/>
      <c r="AM13" s="27"/>
      <c r="AN13" s="37" t="s">
        <v>36</v>
      </c>
      <c r="AO13" s="27"/>
      <c r="AP13" s="27"/>
      <c r="AQ13" s="29"/>
      <c r="BE13" s="322"/>
      <c r="BS13" s="22" t="s">
        <v>20</v>
      </c>
    </row>
    <row r="14" spans="1:74">
      <c r="B14" s="26"/>
      <c r="C14" s="27"/>
      <c r="D14" s="27"/>
      <c r="E14" s="326" t="s">
        <v>36</v>
      </c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5" t="s">
        <v>34</v>
      </c>
      <c r="AL14" s="27"/>
      <c r="AM14" s="27"/>
      <c r="AN14" s="37" t="s">
        <v>36</v>
      </c>
      <c r="AO14" s="27"/>
      <c r="AP14" s="27"/>
      <c r="AQ14" s="29"/>
      <c r="BE14" s="322"/>
      <c r="BS14" s="22" t="s">
        <v>20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2"/>
      <c r="BS15" s="22" t="s">
        <v>6</v>
      </c>
    </row>
    <row r="16" spans="1:74" ht="14.45" customHeight="1">
      <c r="B16" s="26"/>
      <c r="C16" s="27"/>
      <c r="D16" s="35" t="s">
        <v>37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32</v>
      </c>
      <c r="AL16" s="27"/>
      <c r="AM16" s="27"/>
      <c r="AN16" s="33" t="s">
        <v>38</v>
      </c>
      <c r="AO16" s="27"/>
      <c r="AP16" s="27"/>
      <c r="AQ16" s="29"/>
      <c r="BE16" s="322"/>
      <c r="BS16" s="22" t="s">
        <v>6</v>
      </c>
    </row>
    <row r="17" spans="2:71" ht="18.399999999999999" customHeight="1">
      <c r="B17" s="26"/>
      <c r="C17" s="27"/>
      <c r="D17" s="27"/>
      <c r="E17" s="33" t="s">
        <v>39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34</v>
      </c>
      <c r="AL17" s="27"/>
      <c r="AM17" s="27"/>
      <c r="AN17" s="33" t="s">
        <v>22</v>
      </c>
      <c r="AO17" s="27"/>
      <c r="AP17" s="27"/>
      <c r="AQ17" s="29"/>
      <c r="BE17" s="322"/>
      <c r="BS17" s="22" t="s">
        <v>40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2"/>
      <c r="BS18" s="22" t="s">
        <v>8</v>
      </c>
    </row>
    <row r="19" spans="2:71" ht="14.45" customHeight="1">
      <c r="B19" s="26"/>
      <c r="C19" s="27"/>
      <c r="D19" s="35" t="s">
        <v>41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2"/>
      <c r="BS19" s="22" t="s">
        <v>8</v>
      </c>
    </row>
    <row r="20" spans="2:71" ht="16.5" customHeight="1">
      <c r="B20" s="26"/>
      <c r="C20" s="27"/>
      <c r="D20" s="27"/>
      <c r="E20" s="328" t="s">
        <v>22</v>
      </c>
      <c r="F20" s="328"/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27"/>
      <c r="AP20" s="27"/>
      <c r="AQ20" s="29"/>
      <c r="BE20" s="322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2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2"/>
    </row>
    <row r="23" spans="2:71" s="1" customFormat="1" ht="25.9" customHeight="1">
      <c r="B23" s="39"/>
      <c r="C23" s="40"/>
      <c r="D23" s="41" t="s">
        <v>42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9">
        <f>ROUND(AG51,2)</f>
        <v>0</v>
      </c>
      <c r="AL23" s="330"/>
      <c r="AM23" s="330"/>
      <c r="AN23" s="330"/>
      <c r="AO23" s="330"/>
      <c r="AP23" s="40"/>
      <c r="AQ23" s="43"/>
      <c r="BE23" s="322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2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1" t="s">
        <v>43</v>
      </c>
      <c r="M25" s="331"/>
      <c r="N25" s="331"/>
      <c r="O25" s="331"/>
      <c r="P25" s="40"/>
      <c r="Q25" s="40"/>
      <c r="R25" s="40"/>
      <c r="S25" s="40"/>
      <c r="T25" s="40"/>
      <c r="U25" s="40"/>
      <c r="V25" s="40"/>
      <c r="W25" s="331" t="s">
        <v>44</v>
      </c>
      <c r="X25" s="331"/>
      <c r="Y25" s="331"/>
      <c r="Z25" s="331"/>
      <c r="AA25" s="331"/>
      <c r="AB25" s="331"/>
      <c r="AC25" s="331"/>
      <c r="AD25" s="331"/>
      <c r="AE25" s="331"/>
      <c r="AF25" s="40"/>
      <c r="AG25" s="40"/>
      <c r="AH25" s="40"/>
      <c r="AI25" s="40"/>
      <c r="AJ25" s="40"/>
      <c r="AK25" s="331" t="s">
        <v>45</v>
      </c>
      <c r="AL25" s="331"/>
      <c r="AM25" s="331"/>
      <c r="AN25" s="331"/>
      <c r="AO25" s="331"/>
      <c r="AP25" s="40"/>
      <c r="AQ25" s="43"/>
      <c r="BE25" s="322"/>
    </row>
    <row r="26" spans="2:71" s="2" customFormat="1" ht="14.45" customHeight="1">
      <c r="B26" s="45"/>
      <c r="C26" s="46"/>
      <c r="D26" s="47" t="s">
        <v>46</v>
      </c>
      <c r="E26" s="46"/>
      <c r="F26" s="47" t="s">
        <v>47</v>
      </c>
      <c r="G26" s="46"/>
      <c r="H26" s="46"/>
      <c r="I26" s="46"/>
      <c r="J26" s="46"/>
      <c r="K26" s="46"/>
      <c r="L26" s="332">
        <v>0.21</v>
      </c>
      <c r="M26" s="333"/>
      <c r="N26" s="333"/>
      <c r="O26" s="333"/>
      <c r="P26" s="46"/>
      <c r="Q26" s="46"/>
      <c r="R26" s="46"/>
      <c r="S26" s="46"/>
      <c r="T26" s="46"/>
      <c r="U26" s="46"/>
      <c r="V26" s="46"/>
      <c r="W26" s="334">
        <f>ROUND(AZ51,2)</f>
        <v>0</v>
      </c>
      <c r="X26" s="333"/>
      <c r="Y26" s="333"/>
      <c r="Z26" s="333"/>
      <c r="AA26" s="333"/>
      <c r="AB26" s="333"/>
      <c r="AC26" s="333"/>
      <c r="AD26" s="333"/>
      <c r="AE26" s="333"/>
      <c r="AF26" s="46"/>
      <c r="AG26" s="46"/>
      <c r="AH26" s="46"/>
      <c r="AI26" s="46"/>
      <c r="AJ26" s="46"/>
      <c r="AK26" s="334">
        <f>ROUND(AV51,2)</f>
        <v>0</v>
      </c>
      <c r="AL26" s="333"/>
      <c r="AM26" s="333"/>
      <c r="AN26" s="333"/>
      <c r="AO26" s="333"/>
      <c r="AP26" s="46"/>
      <c r="AQ26" s="48"/>
      <c r="BE26" s="322"/>
    </row>
    <row r="27" spans="2:71" s="2" customFormat="1" ht="14.45" customHeight="1">
      <c r="B27" s="45"/>
      <c r="C27" s="46"/>
      <c r="D27" s="46"/>
      <c r="E27" s="46"/>
      <c r="F27" s="47" t="s">
        <v>48</v>
      </c>
      <c r="G27" s="46"/>
      <c r="H27" s="46"/>
      <c r="I27" s="46"/>
      <c r="J27" s="46"/>
      <c r="K27" s="46"/>
      <c r="L27" s="332">
        <v>0.15</v>
      </c>
      <c r="M27" s="333"/>
      <c r="N27" s="333"/>
      <c r="O27" s="333"/>
      <c r="P27" s="46"/>
      <c r="Q27" s="46"/>
      <c r="R27" s="46"/>
      <c r="S27" s="46"/>
      <c r="T27" s="46"/>
      <c r="U27" s="46"/>
      <c r="V27" s="46"/>
      <c r="W27" s="334">
        <f>ROUND(BA51,2)</f>
        <v>0</v>
      </c>
      <c r="X27" s="333"/>
      <c r="Y27" s="333"/>
      <c r="Z27" s="333"/>
      <c r="AA27" s="333"/>
      <c r="AB27" s="333"/>
      <c r="AC27" s="333"/>
      <c r="AD27" s="333"/>
      <c r="AE27" s="333"/>
      <c r="AF27" s="46"/>
      <c r="AG27" s="46"/>
      <c r="AH27" s="46"/>
      <c r="AI27" s="46"/>
      <c r="AJ27" s="46"/>
      <c r="AK27" s="334">
        <f>ROUND(AW51,2)</f>
        <v>0</v>
      </c>
      <c r="AL27" s="333"/>
      <c r="AM27" s="333"/>
      <c r="AN27" s="333"/>
      <c r="AO27" s="333"/>
      <c r="AP27" s="46"/>
      <c r="AQ27" s="48"/>
      <c r="BE27" s="322"/>
    </row>
    <row r="28" spans="2:71" s="2" customFormat="1" ht="14.45" hidden="1" customHeight="1">
      <c r="B28" s="45"/>
      <c r="C28" s="46"/>
      <c r="D28" s="46"/>
      <c r="E28" s="46"/>
      <c r="F28" s="47" t="s">
        <v>49</v>
      </c>
      <c r="G28" s="46"/>
      <c r="H28" s="46"/>
      <c r="I28" s="46"/>
      <c r="J28" s="46"/>
      <c r="K28" s="46"/>
      <c r="L28" s="332">
        <v>0.21</v>
      </c>
      <c r="M28" s="333"/>
      <c r="N28" s="333"/>
      <c r="O28" s="333"/>
      <c r="P28" s="46"/>
      <c r="Q28" s="46"/>
      <c r="R28" s="46"/>
      <c r="S28" s="46"/>
      <c r="T28" s="46"/>
      <c r="U28" s="46"/>
      <c r="V28" s="46"/>
      <c r="W28" s="334">
        <f>ROUND(BB51,2)</f>
        <v>0</v>
      </c>
      <c r="X28" s="333"/>
      <c r="Y28" s="333"/>
      <c r="Z28" s="333"/>
      <c r="AA28" s="333"/>
      <c r="AB28" s="333"/>
      <c r="AC28" s="333"/>
      <c r="AD28" s="333"/>
      <c r="AE28" s="333"/>
      <c r="AF28" s="46"/>
      <c r="AG28" s="46"/>
      <c r="AH28" s="46"/>
      <c r="AI28" s="46"/>
      <c r="AJ28" s="46"/>
      <c r="AK28" s="334">
        <v>0</v>
      </c>
      <c r="AL28" s="333"/>
      <c r="AM28" s="333"/>
      <c r="AN28" s="333"/>
      <c r="AO28" s="333"/>
      <c r="AP28" s="46"/>
      <c r="AQ28" s="48"/>
      <c r="BE28" s="322"/>
    </row>
    <row r="29" spans="2:71" s="2" customFormat="1" ht="14.45" hidden="1" customHeight="1">
      <c r="B29" s="45"/>
      <c r="C29" s="46"/>
      <c r="D29" s="46"/>
      <c r="E29" s="46"/>
      <c r="F29" s="47" t="s">
        <v>50</v>
      </c>
      <c r="G29" s="46"/>
      <c r="H29" s="46"/>
      <c r="I29" s="46"/>
      <c r="J29" s="46"/>
      <c r="K29" s="46"/>
      <c r="L29" s="332">
        <v>0.15</v>
      </c>
      <c r="M29" s="333"/>
      <c r="N29" s="333"/>
      <c r="O29" s="333"/>
      <c r="P29" s="46"/>
      <c r="Q29" s="46"/>
      <c r="R29" s="46"/>
      <c r="S29" s="46"/>
      <c r="T29" s="46"/>
      <c r="U29" s="46"/>
      <c r="V29" s="46"/>
      <c r="W29" s="334">
        <f>ROUND(BC51,2)</f>
        <v>0</v>
      </c>
      <c r="X29" s="333"/>
      <c r="Y29" s="333"/>
      <c r="Z29" s="333"/>
      <c r="AA29" s="333"/>
      <c r="AB29" s="333"/>
      <c r="AC29" s="333"/>
      <c r="AD29" s="333"/>
      <c r="AE29" s="333"/>
      <c r="AF29" s="46"/>
      <c r="AG29" s="46"/>
      <c r="AH29" s="46"/>
      <c r="AI29" s="46"/>
      <c r="AJ29" s="46"/>
      <c r="AK29" s="334">
        <v>0</v>
      </c>
      <c r="AL29" s="333"/>
      <c r="AM29" s="333"/>
      <c r="AN29" s="333"/>
      <c r="AO29" s="333"/>
      <c r="AP29" s="46"/>
      <c r="AQ29" s="48"/>
      <c r="BE29" s="322"/>
    </row>
    <row r="30" spans="2:71" s="2" customFormat="1" ht="14.45" hidden="1" customHeight="1">
      <c r="B30" s="45"/>
      <c r="C30" s="46"/>
      <c r="D30" s="46"/>
      <c r="E30" s="46"/>
      <c r="F30" s="47" t="s">
        <v>51</v>
      </c>
      <c r="G30" s="46"/>
      <c r="H30" s="46"/>
      <c r="I30" s="46"/>
      <c r="J30" s="46"/>
      <c r="K30" s="46"/>
      <c r="L30" s="332">
        <v>0</v>
      </c>
      <c r="M30" s="333"/>
      <c r="N30" s="333"/>
      <c r="O30" s="333"/>
      <c r="P30" s="46"/>
      <c r="Q30" s="46"/>
      <c r="R30" s="46"/>
      <c r="S30" s="46"/>
      <c r="T30" s="46"/>
      <c r="U30" s="46"/>
      <c r="V30" s="46"/>
      <c r="W30" s="334">
        <f>ROUND(BD51,2)</f>
        <v>0</v>
      </c>
      <c r="X30" s="333"/>
      <c r="Y30" s="333"/>
      <c r="Z30" s="333"/>
      <c r="AA30" s="333"/>
      <c r="AB30" s="333"/>
      <c r="AC30" s="333"/>
      <c r="AD30" s="333"/>
      <c r="AE30" s="333"/>
      <c r="AF30" s="46"/>
      <c r="AG30" s="46"/>
      <c r="AH30" s="46"/>
      <c r="AI30" s="46"/>
      <c r="AJ30" s="46"/>
      <c r="AK30" s="334">
        <v>0</v>
      </c>
      <c r="AL30" s="333"/>
      <c r="AM30" s="333"/>
      <c r="AN30" s="333"/>
      <c r="AO30" s="333"/>
      <c r="AP30" s="46"/>
      <c r="AQ30" s="48"/>
      <c r="BE30" s="322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2"/>
    </row>
    <row r="32" spans="2:71" s="1" customFormat="1" ht="25.9" customHeight="1">
      <c r="B32" s="39"/>
      <c r="C32" s="49"/>
      <c r="D32" s="50" t="s">
        <v>52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53</v>
      </c>
      <c r="U32" s="51"/>
      <c r="V32" s="51"/>
      <c r="W32" s="51"/>
      <c r="X32" s="335" t="s">
        <v>54</v>
      </c>
      <c r="Y32" s="336"/>
      <c r="Z32" s="336"/>
      <c r="AA32" s="336"/>
      <c r="AB32" s="336"/>
      <c r="AC32" s="51"/>
      <c r="AD32" s="51"/>
      <c r="AE32" s="51"/>
      <c r="AF32" s="51"/>
      <c r="AG32" s="51"/>
      <c r="AH32" s="51"/>
      <c r="AI32" s="51"/>
      <c r="AJ32" s="51"/>
      <c r="AK32" s="337">
        <f>SUM(AK23:AK30)</f>
        <v>0</v>
      </c>
      <c r="AL32" s="336"/>
      <c r="AM32" s="336"/>
      <c r="AN32" s="336"/>
      <c r="AO32" s="338"/>
      <c r="AP32" s="49"/>
      <c r="AQ32" s="53"/>
      <c r="BE32" s="322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55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aa2449_2NP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9" t="str">
        <f>K6</f>
        <v>MŠ F-M, Anenská 656, rekonstrukce šaten a sociálního zázemí II.NP</v>
      </c>
      <c r="M42" s="340"/>
      <c r="N42" s="340"/>
      <c r="O42" s="340"/>
      <c r="P42" s="340"/>
      <c r="Q42" s="340"/>
      <c r="R42" s="340"/>
      <c r="S42" s="340"/>
      <c r="T42" s="340"/>
      <c r="U42" s="340"/>
      <c r="V42" s="340"/>
      <c r="W42" s="340"/>
      <c r="X42" s="340"/>
      <c r="Y42" s="340"/>
      <c r="Z42" s="340"/>
      <c r="AA42" s="340"/>
      <c r="AB42" s="340"/>
      <c r="AC42" s="340"/>
      <c r="AD42" s="340"/>
      <c r="AE42" s="340"/>
      <c r="AF42" s="340"/>
      <c r="AG42" s="340"/>
      <c r="AH42" s="340"/>
      <c r="AI42" s="340"/>
      <c r="AJ42" s="340"/>
      <c r="AK42" s="340"/>
      <c r="AL42" s="340"/>
      <c r="AM42" s="340"/>
      <c r="AN42" s="340"/>
      <c r="AO42" s="340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25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Frýdek-Místek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27</v>
      </c>
      <c r="AJ44" s="61"/>
      <c r="AK44" s="61"/>
      <c r="AL44" s="61"/>
      <c r="AM44" s="341" t="str">
        <f>IF(AN8= "","",AN8)</f>
        <v>27. 3. 2018</v>
      </c>
      <c r="AN44" s="341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31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Statutární město Frýdek-Místek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37</v>
      </c>
      <c r="AJ46" s="61"/>
      <c r="AK46" s="61"/>
      <c r="AL46" s="61"/>
      <c r="AM46" s="342" t="str">
        <f>IF(E17="","",E17)</f>
        <v>CIVIL PROJECTS s.r.o.</v>
      </c>
      <c r="AN46" s="342"/>
      <c r="AO46" s="342"/>
      <c r="AP46" s="342"/>
      <c r="AQ46" s="61"/>
      <c r="AR46" s="59"/>
      <c r="AS46" s="343" t="s">
        <v>56</v>
      </c>
      <c r="AT46" s="344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35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5"/>
      <c r="AT47" s="346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7"/>
      <c r="AT48" s="348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9" t="s">
        <v>57</v>
      </c>
      <c r="D49" s="350"/>
      <c r="E49" s="350"/>
      <c r="F49" s="350"/>
      <c r="G49" s="350"/>
      <c r="H49" s="77"/>
      <c r="I49" s="351" t="s">
        <v>58</v>
      </c>
      <c r="J49" s="350"/>
      <c r="K49" s="350"/>
      <c r="L49" s="350"/>
      <c r="M49" s="350"/>
      <c r="N49" s="350"/>
      <c r="O49" s="350"/>
      <c r="P49" s="350"/>
      <c r="Q49" s="350"/>
      <c r="R49" s="350"/>
      <c r="S49" s="350"/>
      <c r="T49" s="350"/>
      <c r="U49" s="350"/>
      <c r="V49" s="350"/>
      <c r="W49" s="350"/>
      <c r="X49" s="350"/>
      <c r="Y49" s="350"/>
      <c r="Z49" s="350"/>
      <c r="AA49" s="350"/>
      <c r="AB49" s="350"/>
      <c r="AC49" s="350"/>
      <c r="AD49" s="350"/>
      <c r="AE49" s="350"/>
      <c r="AF49" s="350"/>
      <c r="AG49" s="352" t="s">
        <v>59</v>
      </c>
      <c r="AH49" s="350"/>
      <c r="AI49" s="350"/>
      <c r="AJ49" s="350"/>
      <c r="AK49" s="350"/>
      <c r="AL49" s="350"/>
      <c r="AM49" s="350"/>
      <c r="AN49" s="351" t="s">
        <v>60</v>
      </c>
      <c r="AO49" s="350"/>
      <c r="AP49" s="350"/>
      <c r="AQ49" s="78" t="s">
        <v>61</v>
      </c>
      <c r="AR49" s="59"/>
      <c r="AS49" s="79" t="s">
        <v>62</v>
      </c>
      <c r="AT49" s="80" t="s">
        <v>63</v>
      </c>
      <c r="AU49" s="80" t="s">
        <v>64</v>
      </c>
      <c r="AV49" s="80" t="s">
        <v>65</v>
      </c>
      <c r="AW49" s="80" t="s">
        <v>66</v>
      </c>
      <c r="AX49" s="80" t="s">
        <v>67</v>
      </c>
      <c r="AY49" s="80" t="s">
        <v>68</v>
      </c>
      <c r="AZ49" s="80" t="s">
        <v>69</v>
      </c>
      <c r="BA49" s="80" t="s">
        <v>70</v>
      </c>
      <c r="BB49" s="80" t="s">
        <v>71</v>
      </c>
      <c r="BC49" s="80" t="s">
        <v>72</v>
      </c>
      <c r="BD49" s="81" t="s">
        <v>73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74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6">
        <f>ROUND(SUM(AG52:AG56),2)</f>
        <v>0</v>
      </c>
      <c r="AH51" s="356"/>
      <c r="AI51" s="356"/>
      <c r="AJ51" s="356"/>
      <c r="AK51" s="356"/>
      <c r="AL51" s="356"/>
      <c r="AM51" s="356"/>
      <c r="AN51" s="357">
        <f t="shared" ref="AN51:AN56" si="0">SUM(AG51,AT51)</f>
        <v>0</v>
      </c>
      <c r="AO51" s="357"/>
      <c r="AP51" s="357"/>
      <c r="AQ51" s="87" t="s">
        <v>22</v>
      </c>
      <c r="AR51" s="69"/>
      <c r="AS51" s="88">
        <f>ROUND(SUM(AS52:AS56),2)</f>
        <v>0</v>
      </c>
      <c r="AT51" s="89">
        <f t="shared" ref="AT51:AT56" si="1">ROUND(SUM(AV51:AW51),2)</f>
        <v>0</v>
      </c>
      <c r="AU51" s="90">
        <f>ROUND(SUM(AU52:AU56),5)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ROUND(SUM(AZ52:AZ56),2)</f>
        <v>0</v>
      </c>
      <c r="BA51" s="89">
        <f>ROUND(SUM(BA52:BA56),2)</f>
        <v>0</v>
      </c>
      <c r="BB51" s="89">
        <f>ROUND(SUM(BB52:BB56),2)</f>
        <v>0</v>
      </c>
      <c r="BC51" s="89">
        <f>ROUND(SUM(BC52:BC56),2)</f>
        <v>0</v>
      </c>
      <c r="BD51" s="91">
        <f>ROUND(SUM(BD52:BD56),2)</f>
        <v>0</v>
      </c>
      <c r="BS51" s="92" t="s">
        <v>75</v>
      </c>
      <c r="BT51" s="92" t="s">
        <v>76</v>
      </c>
      <c r="BU51" s="93" t="s">
        <v>77</v>
      </c>
      <c r="BV51" s="92" t="s">
        <v>78</v>
      </c>
      <c r="BW51" s="92" t="s">
        <v>7</v>
      </c>
      <c r="BX51" s="92" t="s">
        <v>79</v>
      </c>
      <c r="CL51" s="92" t="s">
        <v>22</v>
      </c>
    </row>
    <row r="52" spans="1:91" s="5" customFormat="1" ht="16.5" customHeight="1">
      <c r="A52" s="94" t="s">
        <v>80</v>
      </c>
      <c r="B52" s="95"/>
      <c r="C52" s="96"/>
      <c r="D52" s="355" t="s">
        <v>24</v>
      </c>
      <c r="E52" s="355"/>
      <c r="F52" s="355"/>
      <c r="G52" s="355"/>
      <c r="H52" s="355"/>
      <c r="I52" s="97"/>
      <c r="J52" s="355" t="s">
        <v>81</v>
      </c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3">
        <f>'1 - Stavební část'!J27</f>
        <v>0</v>
      </c>
      <c r="AH52" s="354"/>
      <c r="AI52" s="354"/>
      <c r="AJ52" s="354"/>
      <c r="AK52" s="354"/>
      <c r="AL52" s="354"/>
      <c r="AM52" s="354"/>
      <c r="AN52" s="353">
        <f t="shared" si="0"/>
        <v>0</v>
      </c>
      <c r="AO52" s="354"/>
      <c r="AP52" s="354"/>
      <c r="AQ52" s="98" t="s">
        <v>82</v>
      </c>
      <c r="AR52" s="99"/>
      <c r="AS52" s="100">
        <v>0</v>
      </c>
      <c r="AT52" s="101">
        <f t="shared" si="1"/>
        <v>0</v>
      </c>
      <c r="AU52" s="102">
        <f>'1 - Stavební část'!P93</f>
        <v>0</v>
      </c>
      <c r="AV52" s="101">
        <f>'1 - Stavební část'!J30</f>
        <v>0</v>
      </c>
      <c r="AW52" s="101">
        <f>'1 - Stavební část'!J31</f>
        <v>0</v>
      </c>
      <c r="AX52" s="101">
        <f>'1 - Stavební část'!J32</f>
        <v>0</v>
      </c>
      <c r="AY52" s="101">
        <f>'1 - Stavební část'!J33</f>
        <v>0</v>
      </c>
      <c r="AZ52" s="101">
        <f>'1 - Stavební část'!F30</f>
        <v>0</v>
      </c>
      <c r="BA52" s="101">
        <f>'1 - Stavební část'!F31</f>
        <v>0</v>
      </c>
      <c r="BB52" s="101">
        <f>'1 - Stavební část'!F32</f>
        <v>0</v>
      </c>
      <c r="BC52" s="101">
        <f>'1 - Stavební část'!F33</f>
        <v>0</v>
      </c>
      <c r="BD52" s="103">
        <f>'1 - Stavební část'!F34</f>
        <v>0</v>
      </c>
      <c r="BT52" s="104" t="s">
        <v>24</v>
      </c>
      <c r="BV52" s="104" t="s">
        <v>78</v>
      </c>
      <c r="BW52" s="104" t="s">
        <v>83</v>
      </c>
      <c r="BX52" s="104" t="s">
        <v>7</v>
      </c>
      <c r="CL52" s="104" t="s">
        <v>22</v>
      </c>
      <c r="CM52" s="104" t="s">
        <v>84</v>
      </c>
    </row>
    <row r="53" spans="1:91" s="5" customFormat="1" ht="16.5" customHeight="1">
      <c r="A53" s="94" t="s">
        <v>80</v>
      </c>
      <c r="B53" s="95"/>
      <c r="C53" s="96"/>
      <c r="D53" s="355" t="s">
        <v>84</v>
      </c>
      <c r="E53" s="355"/>
      <c r="F53" s="355"/>
      <c r="G53" s="355"/>
      <c r="H53" s="355"/>
      <c r="I53" s="97"/>
      <c r="J53" s="355" t="s">
        <v>85</v>
      </c>
      <c r="K53" s="355"/>
      <c r="L53" s="355"/>
      <c r="M53" s="355"/>
      <c r="N53" s="355"/>
      <c r="O53" s="355"/>
      <c r="P53" s="355"/>
      <c r="Q53" s="355"/>
      <c r="R53" s="355"/>
      <c r="S53" s="355"/>
      <c r="T53" s="355"/>
      <c r="U53" s="355"/>
      <c r="V53" s="355"/>
      <c r="W53" s="355"/>
      <c r="X53" s="355"/>
      <c r="Y53" s="355"/>
      <c r="Z53" s="355"/>
      <c r="AA53" s="355"/>
      <c r="AB53" s="355"/>
      <c r="AC53" s="355"/>
      <c r="AD53" s="355"/>
      <c r="AE53" s="355"/>
      <c r="AF53" s="355"/>
      <c r="AG53" s="353">
        <f>'2 - Vytápění'!J27</f>
        <v>0</v>
      </c>
      <c r="AH53" s="354"/>
      <c r="AI53" s="354"/>
      <c r="AJ53" s="354"/>
      <c r="AK53" s="354"/>
      <c r="AL53" s="354"/>
      <c r="AM53" s="354"/>
      <c r="AN53" s="353">
        <f t="shared" si="0"/>
        <v>0</v>
      </c>
      <c r="AO53" s="354"/>
      <c r="AP53" s="354"/>
      <c r="AQ53" s="98" t="s">
        <v>86</v>
      </c>
      <c r="AR53" s="99"/>
      <c r="AS53" s="100">
        <v>0</v>
      </c>
      <c r="AT53" s="101">
        <f t="shared" si="1"/>
        <v>0</v>
      </c>
      <c r="AU53" s="102">
        <f>'2 - Vytápění'!P76</f>
        <v>0</v>
      </c>
      <c r="AV53" s="101">
        <f>'2 - Vytápění'!J30</f>
        <v>0</v>
      </c>
      <c r="AW53" s="101">
        <f>'2 - Vytápění'!J31</f>
        <v>0</v>
      </c>
      <c r="AX53" s="101">
        <f>'2 - Vytápění'!J32</f>
        <v>0</v>
      </c>
      <c r="AY53" s="101">
        <f>'2 - Vytápění'!J33</f>
        <v>0</v>
      </c>
      <c r="AZ53" s="101">
        <f>'2 - Vytápění'!F30</f>
        <v>0</v>
      </c>
      <c r="BA53" s="101">
        <f>'2 - Vytápění'!F31</f>
        <v>0</v>
      </c>
      <c r="BB53" s="101">
        <f>'2 - Vytápění'!F32</f>
        <v>0</v>
      </c>
      <c r="BC53" s="101">
        <f>'2 - Vytápění'!F33</f>
        <v>0</v>
      </c>
      <c r="BD53" s="103">
        <f>'2 - Vytápění'!F34</f>
        <v>0</v>
      </c>
      <c r="BT53" s="104" t="s">
        <v>24</v>
      </c>
      <c r="BV53" s="104" t="s">
        <v>78</v>
      </c>
      <c r="BW53" s="104" t="s">
        <v>87</v>
      </c>
      <c r="BX53" s="104" t="s">
        <v>7</v>
      </c>
      <c r="CL53" s="104" t="s">
        <v>22</v>
      </c>
      <c r="CM53" s="104" t="s">
        <v>84</v>
      </c>
    </row>
    <row r="54" spans="1:91" s="5" customFormat="1" ht="16.5" customHeight="1">
      <c r="A54" s="94" t="s">
        <v>80</v>
      </c>
      <c r="B54" s="95"/>
      <c r="C54" s="96"/>
      <c r="D54" s="355" t="s">
        <v>88</v>
      </c>
      <c r="E54" s="355"/>
      <c r="F54" s="355"/>
      <c r="G54" s="355"/>
      <c r="H54" s="355"/>
      <c r="I54" s="97"/>
      <c r="J54" s="355" t="s">
        <v>89</v>
      </c>
      <c r="K54" s="355"/>
      <c r="L54" s="355"/>
      <c r="M54" s="355"/>
      <c r="N54" s="355"/>
      <c r="O54" s="355"/>
      <c r="P54" s="355"/>
      <c r="Q54" s="355"/>
      <c r="R54" s="355"/>
      <c r="S54" s="355"/>
      <c r="T54" s="355"/>
      <c r="U54" s="355"/>
      <c r="V54" s="355"/>
      <c r="W54" s="355"/>
      <c r="X54" s="355"/>
      <c r="Y54" s="355"/>
      <c r="Z54" s="355"/>
      <c r="AA54" s="355"/>
      <c r="AB54" s="355"/>
      <c r="AC54" s="355"/>
      <c r="AD54" s="355"/>
      <c r="AE54" s="355"/>
      <c r="AF54" s="355"/>
      <c r="AG54" s="353">
        <f>'3 - Elektroinstalace siln...'!J27</f>
        <v>0</v>
      </c>
      <c r="AH54" s="354"/>
      <c r="AI54" s="354"/>
      <c r="AJ54" s="354"/>
      <c r="AK54" s="354"/>
      <c r="AL54" s="354"/>
      <c r="AM54" s="354"/>
      <c r="AN54" s="353">
        <f t="shared" si="0"/>
        <v>0</v>
      </c>
      <c r="AO54" s="354"/>
      <c r="AP54" s="354"/>
      <c r="AQ54" s="98" t="s">
        <v>86</v>
      </c>
      <c r="AR54" s="99"/>
      <c r="AS54" s="100">
        <v>0</v>
      </c>
      <c r="AT54" s="101">
        <f t="shared" si="1"/>
        <v>0</v>
      </c>
      <c r="AU54" s="102">
        <f>'3 - Elektroinstalace siln...'!P76</f>
        <v>0</v>
      </c>
      <c r="AV54" s="101">
        <f>'3 - Elektroinstalace siln...'!J30</f>
        <v>0</v>
      </c>
      <c r="AW54" s="101">
        <f>'3 - Elektroinstalace siln...'!J31</f>
        <v>0</v>
      </c>
      <c r="AX54" s="101">
        <f>'3 - Elektroinstalace siln...'!J32</f>
        <v>0</v>
      </c>
      <c r="AY54" s="101">
        <f>'3 - Elektroinstalace siln...'!J33</f>
        <v>0</v>
      </c>
      <c r="AZ54" s="101">
        <f>'3 - Elektroinstalace siln...'!F30</f>
        <v>0</v>
      </c>
      <c r="BA54" s="101">
        <f>'3 - Elektroinstalace siln...'!F31</f>
        <v>0</v>
      </c>
      <c r="BB54" s="101">
        <f>'3 - Elektroinstalace siln...'!F32</f>
        <v>0</v>
      </c>
      <c r="BC54" s="101">
        <f>'3 - Elektroinstalace siln...'!F33</f>
        <v>0</v>
      </c>
      <c r="BD54" s="103">
        <f>'3 - Elektroinstalace siln...'!F34</f>
        <v>0</v>
      </c>
      <c r="BT54" s="104" t="s">
        <v>24</v>
      </c>
      <c r="BV54" s="104" t="s">
        <v>78</v>
      </c>
      <c r="BW54" s="104" t="s">
        <v>90</v>
      </c>
      <c r="BX54" s="104" t="s">
        <v>7</v>
      </c>
      <c r="CL54" s="104" t="s">
        <v>22</v>
      </c>
      <c r="CM54" s="104" t="s">
        <v>84</v>
      </c>
    </row>
    <row r="55" spans="1:91" s="5" customFormat="1" ht="16.5" customHeight="1">
      <c r="A55" s="94" t="s">
        <v>80</v>
      </c>
      <c r="B55" s="95"/>
      <c r="C55" s="96"/>
      <c r="D55" s="355" t="s">
        <v>91</v>
      </c>
      <c r="E55" s="355"/>
      <c r="F55" s="355"/>
      <c r="G55" s="355"/>
      <c r="H55" s="355"/>
      <c r="I55" s="97"/>
      <c r="J55" s="355" t="s">
        <v>92</v>
      </c>
      <c r="K55" s="355"/>
      <c r="L55" s="355"/>
      <c r="M55" s="355"/>
      <c r="N55" s="355"/>
      <c r="O55" s="355"/>
      <c r="P55" s="355"/>
      <c r="Q55" s="355"/>
      <c r="R55" s="355"/>
      <c r="S55" s="355"/>
      <c r="T55" s="355"/>
      <c r="U55" s="355"/>
      <c r="V55" s="355"/>
      <c r="W55" s="355"/>
      <c r="X55" s="355"/>
      <c r="Y55" s="355"/>
      <c r="Z55" s="355"/>
      <c r="AA55" s="355"/>
      <c r="AB55" s="355"/>
      <c r="AC55" s="355"/>
      <c r="AD55" s="355"/>
      <c r="AE55" s="355"/>
      <c r="AF55" s="355"/>
      <c r="AG55" s="353">
        <f>'4 - Zdravotechnika'!J27</f>
        <v>0</v>
      </c>
      <c r="AH55" s="354"/>
      <c r="AI55" s="354"/>
      <c r="AJ55" s="354"/>
      <c r="AK55" s="354"/>
      <c r="AL55" s="354"/>
      <c r="AM55" s="354"/>
      <c r="AN55" s="353">
        <f t="shared" si="0"/>
        <v>0</v>
      </c>
      <c r="AO55" s="354"/>
      <c r="AP55" s="354"/>
      <c r="AQ55" s="98" t="s">
        <v>86</v>
      </c>
      <c r="AR55" s="99"/>
      <c r="AS55" s="100">
        <v>0</v>
      </c>
      <c r="AT55" s="101">
        <f t="shared" si="1"/>
        <v>0</v>
      </c>
      <c r="AU55" s="102">
        <f>'4 - Zdravotechnika'!P76</f>
        <v>0</v>
      </c>
      <c r="AV55" s="101">
        <f>'4 - Zdravotechnika'!J30</f>
        <v>0</v>
      </c>
      <c r="AW55" s="101">
        <f>'4 - Zdravotechnika'!J31</f>
        <v>0</v>
      </c>
      <c r="AX55" s="101">
        <f>'4 - Zdravotechnika'!J32</f>
        <v>0</v>
      </c>
      <c r="AY55" s="101">
        <f>'4 - Zdravotechnika'!J33</f>
        <v>0</v>
      </c>
      <c r="AZ55" s="101">
        <f>'4 - Zdravotechnika'!F30</f>
        <v>0</v>
      </c>
      <c r="BA55" s="101">
        <f>'4 - Zdravotechnika'!F31</f>
        <v>0</v>
      </c>
      <c r="BB55" s="101">
        <f>'4 - Zdravotechnika'!F32</f>
        <v>0</v>
      </c>
      <c r="BC55" s="101">
        <f>'4 - Zdravotechnika'!F33</f>
        <v>0</v>
      </c>
      <c r="BD55" s="103">
        <f>'4 - Zdravotechnika'!F34</f>
        <v>0</v>
      </c>
      <c r="BT55" s="104" t="s">
        <v>24</v>
      </c>
      <c r="BV55" s="104" t="s">
        <v>78</v>
      </c>
      <c r="BW55" s="104" t="s">
        <v>93</v>
      </c>
      <c r="BX55" s="104" t="s">
        <v>7</v>
      </c>
      <c r="CL55" s="104" t="s">
        <v>22</v>
      </c>
      <c r="CM55" s="104" t="s">
        <v>84</v>
      </c>
    </row>
    <row r="56" spans="1:91" s="5" customFormat="1" ht="16.5" customHeight="1">
      <c r="A56" s="94" t="s">
        <v>80</v>
      </c>
      <c r="B56" s="95"/>
      <c r="C56" s="96"/>
      <c r="D56" s="355" t="s">
        <v>94</v>
      </c>
      <c r="E56" s="355"/>
      <c r="F56" s="355"/>
      <c r="G56" s="355"/>
      <c r="H56" s="355"/>
      <c r="I56" s="97"/>
      <c r="J56" s="355" t="s">
        <v>95</v>
      </c>
      <c r="K56" s="355"/>
      <c r="L56" s="355"/>
      <c r="M56" s="355"/>
      <c r="N56" s="355"/>
      <c r="O56" s="355"/>
      <c r="P56" s="355"/>
      <c r="Q56" s="355"/>
      <c r="R56" s="355"/>
      <c r="S56" s="355"/>
      <c r="T56" s="355"/>
      <c r="U56" s="355"/>
      <c r="V56" s="355"/>
      <c r="W56" s="355"/>
      <c r="X56" s="355"/>
      <c r="Y56" s="355"/>
      <c r="Z56" s="355"/>
      <c r="AA56" s="355"/>
      <c r="AB56" s="355"/>
      <c r="AC56" s="355"/>
      <c r="AD56" s="355"/>
      <c r="AE56" s="355"/>
      <c r="AF56" s="355"/>
      <c r="AG56" s="353">
        <f>'VRN - Vedlejší rozpočtové...'!J27</f>
        <v>0</v>
      </c>
      <c r="AH56" s="354"/>
      <c r="AI56" s="354"/>
      <c r="AJ56" s="354"/>
      <c r="AK56" s="354"/>
      <c r="AL56" s="354"/>
      <c r="AM56" s="354"/>
      <c r="AN56" s="353">
        <f t="shared" si="0"/>
        <v>0</v>
      </c>
      <c r="AO56" s="354"/>
      <c r="AP56" s="354"/>
      <c r="AQ56" s="98" t="s">
        <v>96</v>
      </c>
      <c r="AR56" s="99"/>
      <c r="AS56" s="105">
        <v>0</v>
      </c>
      <c r="AT56" s="106">
        <f t="shared" si="1"/>
        <v>0</v>
      </c>
      <c r="AU56" s="107">
        <f>'VRN - Vedlejší rozpočtové...'!P79</f>
        <v>0</v>
      </c>
      <c r="AV56" s="106">
        <f>'VRN - Vedlejší rozpočtové...'!J30</f>
        <v>0</v>
      </c>
      <c r="AW56" s="106">
        <f>'VRN - Vedlejší rozpočtové...'!J31</f>
        <v>0</v>
      </c>
      <c r="AX56" s="106">
        <f>'VRN - Vedlejší rozpočtové...'!J32</f>
        <v>0</v>
      </c>
      <c r="AY56" s="106">
        <f>'VRN - Vedlejší rozpočtové...'!J33</f>
        <v>0</v>
      </c>
      <c r="AZ56" s="106">
        <f>'VRN - Vedlejší rozpočtové...'!F30</f>
        <v>0</v>
      </c>
      <c r="BA56" s="106">
        <f>'VRN - Vedlejší rozpočtové...'!F31</f>
        <v>0</v>
      </c>
      <c r="BB56" s="106">
        <f>'VRN - Vedlejší rozpočtové...'!F32</f>
        <v>0</v>
      </c>
      <c r="BC56" s="106">
        <f>'VRN - Vedlejší rozpočtové...'!F33</f>
        <v>0</v>
      </c>
      <c r="BD56" s="108">
        <f>'VRN - Vedlejší rozpočtové...'!F34</f>
        <v>0</v>
      </c>
      <c r="BT56" s="104" t="s">
        <v>24</v>
      </c>
      <c r="BV56" s="104" t="s">
        <v>78</v>
      </c>
      <c r="BW56" s="104" t="s">
        <v>97</v>
      </c>
      <c r="BX56" s="104" t="s">
        <v>7</v>
      </c>
      <c r="CL56" s="104" t="s">
        <v>22</v>
      </c>
      <c r="CM56" s="104" t="s">
        <v>84</v>
      </c>
    </row>
    <row r="57" spans="1:91" s="1" customFormat="1" ht="30" customHeight="1">
      <c r="B57" s="39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59"/>
    </row>
    <row r="58" spans="1:91" s="1" customFormat="1" ht="6.95" customHeight="1"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9"/>
    </row>
  </sheetData>
  <sheetProtection algorithmName="SHA-512" hashValue="4F0WSrCapLIiC9LW/KRoKWVOgiXimL14dor3X/q4zludJO3hQbeCBpxGcdtmiPyPHF5o4JCd2SvGJw2qgeg4Yw==" saltValue="/dKPBi6WaFTT9VCuNehH0bfR6UVAbItZjA7HBknA5HL4E2P8AaP9XZh5Q5vLmJEDSN+x16zfddwUKEiYJvv3aA==" spinCount="100000" sheet="1" objects="1" scenarios="1" formatColumns="0" formatRows="0"/>
  <mergeCells count="57"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 - Stavební část'!C2" display="/"/>
    <hyperlink ref="A53" location="'2 - Vytápění'!C2" display="/"/>
    <hyperlink ref="A54" location="'3 - Elektroinstalace siln...'!C2" display="/"/>
    <hyperlink ref="A55" location="'4 - Zdravotechnika'!C2" display="/"/>
    <hyperlink ref="A56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98</v>
      </c>
      <c r="G1" s="367" t="s">
        <v>99</v>
      </c>
      <c r="H1" s="367"/>
      <c r="I1" s="113"/>
      <c r="J1" s="112" t="s">
        <v>100</v>
      </c>
      <c r="K1" s="111" t="s">
        <v>101</v>
      </c>
      <c r="L1" s="112" t="s">
        <v>102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2" t="s">
        <v>83</v>
      </c>
      <c r="AZ2" s="114" t="s">
        <v>103</v>
      </c>
      <c r="BA2" s="114" t="s">
        <v>104</v>
      </c>
      <c r="BB2" s="114" t="s">
        <v>105</v>
      </c>
      <c r="BC2" s="114" t="s">
        <v>106</v>
      </c>
      <c r="BD2" s="114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5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107</v>
      </c>
      <c r="E4" s="27"/>
      <c r="F4" s="27"/>
      <c r="G4" s="27"/>
      <c r="H4" s="27"/>
      <c r="I4" s="116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6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6"/>
      <c r="J6" s="27"/>
      <c r="K6" s="29"/>
    </row>
    <row r="7" spans="1:70" ht="16.5" customHeight="1">
      <c r="B7" s="26"/>
      <c r="C7" s="27"/>
      <c r="D7" s="27"/>
      <c r="E7" s="359" t="str">
        <f>'Rekapitulace stavby'!K6</f>
        <v>MŠ F-M, Anenská 656, rekonstrukce šaten a sociálního zázemí II.NP</v>
      </c>
      <c r="F7" s="360"/>
      <c r="G7" s="360"/>
      <c r="H7" s="360"/>
      <c r="I7" s="116"/>
      <c r="J7" s="27"/>
      <c r="K7" s="29"/>
    </row>
    <row r="8" spans="1:70" s="1" customFormat="1">
      <c r="B8" s="39"/>
      <c r="C8" s="40"/>
      <c r="D8" s="35" t="s">
        <v>108</v>
      </c>
      <c r="E8" s="40"/>
      <c r="F8" s="40"/>
      <c r="G8" s="40"/>
      <c r="H8" s="40"/>
      <c r="I8" s="117"/>
      <c r="J8" s="40"/>
      <c r="K8" s="43"/>
    </row>
    <row r="9" spans="1:70" s="1" customFormat="1" ht="36.950000000000003" customHeight="1">
      <c r="B9" s="39"/>
      <c r="C9" s="40"/>
      <c r="D9" s="40"/>
      <c r="E9" s="361" t="s">
        <v>109</v>
      </c>
      <c r="F9" s="362"/>
      <c r="G9" s="362"/>
      <c r="H9" s="362"/>
      <c r="I9" s="117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7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8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110</v>
      </c>
      <c r="G12" s="40"/>
      <c r="H12" s="40"/>
      <c r="I12" s="118" t="s">
        <v>27</v>
      </c>
      <c r="J12" s="119" t="str">
        <f>'Rekapitulace stavby'!AN8</f>
        <v>27. 3. 2018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7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8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>Statutární město Frýdek-Místek</v>
      </c>
      <c r="F15" s="40"/>
      <c r="G15" s="40"/>
      <c r="H15" s="40"/>
      <c r="I15" s="118" t="s">
        <v>34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7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18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8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7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18" t="s">
        <v>32</v>
      </c>
      <c r="J20" s="33" t="str">
        <f>IF('Rekapitulace stavby'!AN16="","",'Rekapitulace stavby'!AN16)</f>
        <v>24606606</v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>CIVIL PROJECTS s.r.o.</v>
      </c>
      <c r="F21" s="40"/>
      <c r="G21" s="40"/>
      <c r="H21" s="40"/>
      <c r="I21" s="118" t="s">
        <v>34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7"/>
      <c r="J22" s="40"/>
      <c r="K22" s="43"/>
    </row>
    <row r="23" spans="2:11" s="1" customFormat="1" ht="14.45" customHeight="1">
      <c r="B23" s="39"/>
      <c r="C23" s="40"/>
      <c r="D23" s="35" t="s">
        <v>41</v>
      </c>
      <c r="E23" s="40"/>
      <c r="F23" s="40"/>
      <c r="G23" s="40"/>
      <c r="H23" s="40"/>
      <c r="I23" s="117"/>
      <c r="J23" s="40"/>
      <c r="K23" s="43"/>
    </row>
    <row r="24" spans="2:11" s="6" customFormat="1" ht="16.5" customHeight="1">
      <c r="B24" s="120"/>
      <c r="C24" s="121"/>
      <c r="D24" s="121"/>
      <c r="E24" s="328" t="s">
        <v>22</v>
      </c>
      <c r="F24" s="328"/>
      <c r="G24" s="328"/>
      <c r="H24" s="328"/>
      <c r="I24" s="122"/>
      <c r="J24" s="121"/>
      <c r="K24" s="123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7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4"/>
      <c r="J26" s="83"/>
      <c r="K26" s="125"/>
    </row>
    <row r="27" spans="2:11" s="1" customFormat="1" ht="25.35" customHeight="1">
      <c r="B27" s="39"/>
      <c r="C27" s="40"/>
      <c r="D27" s="126" t="s">
        <v>42</v>
      </c>
      <c r="E27" s="40"/>
      <c r="F27" s="40"/>
      <c r="G27" s="40"/>
      <c r="H27" s="40"/>
      <c r="I27" s="117"/>
      <c r="J27" s="127">
        <f>ROUND(J93,2)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4"/>
      <c r="J28" s="83"/>
      <c r="K28" s="125"/>
    </row>
    <row r="29" spans="2:11" s="1" customFormat="1" ht="14.45" customHeight="1">
      <c r="B29" s="39"/>
      <c r="C29" s="40"/>
      <c r="D29" s="40"/>
      <c r="E29" s="40"/>
      <c r="F29" s="44" t="s">
        <v>44</v>
      </c>
      <c r="G29" s="40"/>
      <c r="H29" s="40"/>
      <c r="I29" s="128" t="s">
        <v>43</v>
      </c>
      <c r="J29" s="44" t="s">
        <v>45</v>
      </c>
      <c r="K29" s="43"/>
    </row>
    <row r="30" spans="2:11" s="1" customFormat="1" ht="14.45" customHeight="1">
      <c r="B30" s="39"/>
      <c r="C30" s="40"/>
      <c r="D30" s="47" t="s">
        <v>46</v>
      </c>
      <c r="E30" s="47" t="s">
        <v>47</v>
      </c>
      <c r="F30" s="129">
        <f>ROUND(SUM(BE93:BE275), 2)</f>
        <v>0</v>
      </c>
      <c r="G30" s="40"/>
      <c r="H30" s="40"/>
      <c r="I30" s="130">
        <v>0.21</v>
      </c>
      <c r="J30" s="129">
        <f>ROUND(ROUND((SUM(BE93:BE275)),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48</v>
      </c>
      <c r="F31" s="129">
        <f>ROUND(SUM(BF93:BF275), 2)</f>
        <v>0</v>
      </c>
      <c r="G31" s="40"/>
      <c r="H31" s="40"/>
      <c r="I31" s="130">
        <v>0.15</v>
      </c>
      <c r="J31" s="129">
        <f>ROUND(ROUND((SUM(BF93:BF275)),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49</v>
      </c>
      <c r="F32" s="129">
        <f>ROUND(SUM(BG93:BG275), 2)</f>
        <v>0</v>
      </c>
      <c r="G32" s="40"/>
      <c r="H32" s="40"/>
      <c r="I32" s="130">
        <v>0.21</v>
      </c>
      <c r="J32" s="129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50</v>
      </c>
      <c r="F33" s="129">
        <f>ROUND(SUM(BH93:BH275), 2)</f>
        <v>0</v>
      </c>
      <c r="G33" s="40"/>
      <c r="H33" s="40"/>
      <c r="I33" s="130">
        <v>0.15</v>
      </c>
      <c r="J33" s="129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51</v>
      </c>
      <c r="F34" s="129">
        <f>ROUND(SUM(BI93:BI275), 2)</f>
        <v>0</v>
      </c>
      <c r="G34" s="40"/>
      <c r="H34" s="40"/>
      <c r="I34" s="130">
        <v>0</v>
      </c>
      <c r="J34" s="129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7"/>
      <c r="J35" s="40"/>
      <c r="K35" s="43"/>
    </row>
    <row r="36" spans="2:11" s="1" customFormat="1" ht="25.35" customHeight="1">
      <c r="B36" s="39"/>
      <c r="C36" s="131"/>
      <c r="D36" s="132" t="s">
        <v>52</v>
      </c>
      <c r="E36" s="77"/>
      <c r="F36" s="77"/>
      <c r="G36" s="133" t="s">
        <v>53</v>
      </c>
      <c r="H36" s="134" t="s">
        <v>54</v>
      </c>
      <c r="I36" s="135"/>
      <c r="J36" s="136">
        <f>SUM(J27:J34)</f>
        <v>0</v>
      </c>
      <c r="K36" s="137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8"/>
      <c r="J37" s="55"/>
      <c r="K37" s="56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39"/>
      <c r="C42" s="28" t="s">
        <v>111</v>
      </c>
      <c r="D42" s="40"/>
      <c r="E42" s="40"/>
      <c r="F42" s="40"/>
      <c r="G42" s="40"/>
      <c r="H42" s="40"/>
      <c r="I42" s="117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7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7"/>
      <c r="J44" s="40"/>
      <c r="K44" s="43"/>
    </row>
    <row r="45" spans="2:11" s="1" customFormat="1" ht="16.5" customHeight="1">
      <c r="B45" s="39"/>
      <c r="C45" s="40"/>
      <c r="D45" s="40"/>
      <c r="E45" s="359" t="str">
        <f>E7</f>
        <v>MŠ F-M, Anenská 656, rekonstrukce šaten a sociálního zázemí II.NP</v>
      </c>
      <c r="F45" s="360"/>
      <c r="G45" s="360"/>
      <c r="H45" s="360"/>
      <c r="I45" s="117"/>
      <c r="J45" s="40"/>
      <c r="K45" s="43"/>
    </row>
    <row r="46" spans="2:11" s="1" customFormat="1" ht="14.45" customHeight="1">
      <c r="B46" s="39"/>
      <c r="C46" s="35" t="s">
        <v>108</v>
      </c>
      <c r="D46" s="40"/>
      <c r="E46" s="40"/>
      <c r="F46" s="40"/>
      <c r="G46" s="40"/>
      <c r="H46" s="40"/>
      <c r="I46" s="117"/>
      <c r="J46" s="40"/>
      <c r="K46" s="43"/>
    </row>
    <row r="47" spans="2:11" s="1" customFormat="1" ht="17.25" customHeight="1">
      <c r="B47" s="39"/>
      <c r="C47" s="40"/>
      <c r="D47" s="40"/>
      <c r="E47" s="361" t="str">
        <f>E9</f>
        <v>1 - Stavební část</v>
      </c>
      <c r="F47" s="362"/>
      <c r="G47" s="362"/>
      <c r="H47" s="362"/>
      <c r="I47" s="117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7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8" t="s">
        <v>27</v>
      </c>
      <c r="J49" s="119" t="str">
        <f>IF(J12="","",J12)</f>
        <v>27. 3. 2018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7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>Statutární město Frýdek-Místek</v>
      </c>
      <c r="G51" s="40"/>
      <c r="H51" s="40"/>
      <c r="I51" s="118" t="s">
        <v>37</v>
      </c>
      <c r="J51" s="328" t="str">
        <f>E21</f>
        <v>CIVIL PROJECTS s.r.o.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7"/>
      <c r="J52" s="3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7"/>
      <c r="J53" s="40"/>
      <c r="K53" s="43"/>
    </row>
    <row r="54" spans="2:47" s="1" customFormat="1" ht="29.25" customHeight="1">
      <c r="B54" s="39"/>
      <c r="C54" s="143" t="s">
        <v>112</v>
      </c>
      <c r="D54" s="131"/>
      <c r="E54" s="131"/>
      <c r="F54" s="131"/>
      <c r="G54" s="131"/>
      <c r="H54" s="131"/>
      <c r="I54" s="144"/>
      <c r="J54" s="145" t="s">
        <v>113</v>
      </c>
      <c r="K54" s="146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7"/>
      <c r="J55" s="40"/>
      <c r="K55" s="43"/>
    </row>
    <row r="56" spans="2:47" s="1" customFormat="1" ht="29.25" customHeight="1">
      <c r="B56" s="39"/>
      <c r="C56" s="147" t="s">
        <v>114</v>
      </c>
      <c r="D56" s="40"/>
      <c r="E56" s="40"/>
      <c r="F56" s="40"/>
      <c r="G56" s="40"/>
      <c r="H56" s="40"/>
      <c r="I56" s="117"/>
      <c r="J56" s="127">
        <f>J93</f>
        <v>0</v>
      </c>
      <c r="K56" s="43"/>
      <c r="AU56" s="22" t="s">
        <v>115</v>
      </c>
    </row>
    <row r="57" spans="2:47" s="7" customFormat="1" ht="24.95" customHeight="1">
      <c r="B57" s="148"/>
      <c r="C57" s="149"/>
      <c r="D57" s="150" t="s">
        <v>116</v>
      </c>
      <c r="E57" s="151"/>
      <c r="F57" s="151"/>
      <c r="G57" s="151"/>
      <c r="H57" s="151"/>
      <c r="I57" s="152"/>
      <c r="J57" s="153">
        <f>J94</f>
        <v>0</v>
      </c>
      <c r="K57" s="154"/>
    </row>
    <row r="58" spans="2:47" s="8" customFormat="1" ht="19.899999999999999" customHeight="1">
      <c r="B58" s="155"/>
      <c r="C58" s="156"/>
      <c r="D58" s="157" t="s">
        <v>117</v>
      </c>
      <c r="E58" s="158"/>
      <c r="F58" s="158"/>
      <c r="G58" s="158"/>
      <c r="H58" s="158"/>
      <c r="I58" s="159"/>
      <c r="J58" s="160">
        <f>J95</f>
        <v>0</v>
      </c>
      <c r="K58" s="161"/>
    </row>
    <row r="59" spans="2:47" s="8" customFormat="1" ht="19.899999999999999" customHeight="1">
      <c r="B59" s="155"/>
      <c r="C59" s="156"/>
      <c r="D59" s="157" t="s">
        <v>118</v>
      </c>
      <c r="E59" s="158"/>
      <c r="F59" s="158"/>
      <c r="G59" s="158"/>
      <c r="H59" s="158"/>
      <c r="I59" s="159"/>
      <c r="J59" s="160">
        <f>J105</f>
        <v>0</v>
      </c>
      <c r="K59" s="161"/>
    </row>
    <row r="60" spans="2:47" s="8" customFormat="1" ht="19.899999999999999" customHeight="1">
      <c r="B60" s="155"/>
      <c r="C60" s="156"/>
      <c r="D60" s="157" t="s">
        <v>119</v>
      </c>
      <c r="E60" s="158"/>
      <c r="F60" s="158"/>
      <c r="G60" s="158"/>
      <c r="H60" s="158"/>
      <c r="I60" s="159"/>
      <c r="J60" s="160">
        <f>J134</f>
        <v>0</v>
      </c>
      <c r="K60" s="161"/>
    </row>
    <row r="61" spans="2:47" s="8" customFormat="1" ht="19.899999999999999" customHeight="1">
      <c r="B61" s="155"/>
      <c r="C61" s="156"/>
      <c r="D61" s="157" t="s">
        <v>120</v>
      </c>
      <c r="E61" s="158"/>
      <c r="F61" s="158"/>
      <c r="G61" s="158"/>
      <c r="H61" s="158"/>
      <c r="I61" s="159"/>
      <c r="J61" s="160">
        <f>J152</f>
        <v>0</v>
      </c>
      <c r="K61" s="161"/>
    </row>
    <row r="62" spans="2:47" s="8" customFormat="1" ht="19.899999999999999" customHeight="1">
      <c r="B62" s="155"/>
      <c r="C62" s="156"/>
      <c r="D62" s="157" t="s">
        <v>121</v>
      </c>
      <c r="E62" s="158"/>
      <c r="F62" s="158"/>
      <c r="G62" s="158"/>
      <c r="H62" s="158"/>
      <c r="I62" s="159"/>
      <c r="J62" s="160">
        <f>J159</f>
        <v>0</v>
      </c>
      <c r="K62" s="161"/>
    </row>
    <row r="63" spans="2:47" s="7" customFormat="1" ht="24.95" customHeight="1">
      <c r="B63" s="148"/>
      <c r="C63" s="149"/>
      <c r="D63" s="150" t="s">
        <v>122</v>
      </c>
      <c r="E63" s="151"/>
      <c r="F63" s="151"/>
      <c r="G63" s="151"/>
      <c r="H63" s="151"/>
      <c r="I63" s="152"/>
      <c r="J63" s="153">
        <f>J161</f>
        <v>0</v>
      </c>
      <c r="K63" s="154"/>
    </row>
    <row r="64" spans="2:47" s="8" customFormat="1" ht="19.899999999999999" customHeight="1">
      <c r="B64" s="155"/>
      <c r="C64" s="156"/>
      <c r="D64" s="157" t="s">
        <v>123</v>
      </c>
      <c r="E64" s="158"/>
      <c r="F64" s="158"/>
      <c r="G64" s="158"/>
      <c r="H64" s="158"/>
      <c r="I64" s="159"/>
      <c r="J64" s="160">
        <f>J162</f>
        <v>0</v>
      </c>
      <c r="K64" s="161"/>
    </row>
    <row r="65" spans="2:12" s="8" customFormat="1" ht="19.899999999999999" customHeight="1">
      <c r="B65" s="155"/>
      <c r="C65" s="156"/>
      <c r="D65" s="157" t="s">
        <v>124</v>
      </c>
      <c r="E65" s="158"/>
      <c r="F65" s="158"/>
      <c r="G65" s="158"/>
      <c r="H65" s="158"/>
      <c r="I65" s="159"/>
      <c r="J65" s="160">
        <f>J171</f>
        <v>0</v>
      </c>
      <c r="K65" s="161"/>
    </row>
    <row r="66" spans="2:12" s="8" customFormat="1" ht="19.899999999999999" customHeight="1">
      <c r="B66" s="155"/>
      <c r="C66" s="156"/>
      <c r="D66" s="157" t="s">
        <v>125</v>
      </c>
      <c r="E66" s="158"/>
      <c r="F66" s="158"/>
      <c r="G66" s="158"/>
      <c r="H66" s="158"/>
      <c r="I66" s="159"/>
      <c r="J66" s="160">
        <f>J173</f>
        <v>0</v>
      </c>
      <c r="K66" s="161"/>
    </row>
    <row r="67" spans="2:12" s="8" customFormat="1" ht="19.899999999999999" customHeight="1">
      <c r="B67" s="155"/>
      <c r="C67" s="156"/>
      <c r="D67" s="157" t="s">
        <v>126</v>
      </c>
      <c r="E67" s="158"/>
      <c r="F67" s="158"/>
      <c r="G67" s="158"/>
      <c r="H67" s="158"/>
      <c r="I67" s="159"/>
      <c r="J67" s="160">
        <f>J176</f>
        <v>0</v>
      </c>
      <c r="K67" s="161"/>
    </row>
    <row r="68" spans="2:12" s="8" customFormat="1" ht="19.899999999999999" customHeight="1">
      <c r="B68" s="155"/>
      <c r="C68" s="156"/>
      <c r="D68" s="157" t="s">
        <v>127</v>
      </c>
      <c r="E68" s="158"/>
      <c r="F68" s="158"/>
      <c r="G68" s="158"/>
      <c r="H68" s="158"/>
      <c r="I68" s="159"/>
      <c r="J68" s="160">
        <f>J195</f>
        <v>0</v>
      </c>
      <c r="K68" s="161"/>
    </row>
    <row r="69" spans="2:12" s="8" customFormat="1" ht="19.899999999999999" customHeight="1">
      <c r="B69" s="155"/>
      <c r="C69" s="156"/>
      <c r="D69" s="157" t="s">
        <v>128</v>
      </c>
      <c r="E69" s="158"/>
      <c r="F69" s="158"/>
      <c r="G69" s="158"/>
      <c r="H69" s="158"/>
      <c r="I69" s="159"/>
      <c r="J69" s="160">
        <f>J211</f>
        <v>0</v>
      </c>
      <c r="K69" s="161"/>
    </row>
    <row r="70" spans="2:12" s="8" customFormat="1" ht="19.899999999999999" customHeight="1">
      <c r="B70" s="155"/>
      <c r="C70" s="156"/>
      <c r="D70" s="157" t="s">
        <v>129</v>
      </c>
      <c r="E70" s="158"/>
      <c r="F70" s="158"/>
      <c r="G70" s="158"/>
      <c r="H70" s="158"/>
      <c r="I70" s="159"/>
      <c r="J70" s="160">
        <f>J228</f>
        <v>0</v>
      </c>
      <c r="K70" s="161"/>
    </row>
    <row r="71" spans="2:12" s="8" customFormat="1" ht="19.899999999999999" customHeight="1">
      <c r="B71" s="155"/>
      <c r="C71" s="156"/>
      <c r="D71" s="157" t="s">
        <v>130</v>
      </c>
      <c r="E71" s="158"/>
      <c r="F71" s="158"/>
      <c r="G71" s="158"/>
      <c r="H71" s="158"/>
      <c r="I71" s="159"/>
      <c r="J71" s="160">
        <f>J249</f>
        <v>0</v>
      </c>
      <c r="K71" s="161"/>
    </row>
    <row r="72" spans="2:12" s="8" customFormat="1" ht="19.899999999999999" customHeight="1">
      <c r="B72" s="155"/>
      <c r="C72" s="156"/>
      <c r="D72" s="157" t="s">
        <v>131</v>
      </c>
      <c r="E72" s="158"/>
      <c r="F72" s="158"/>
      <c r="G72" s="158"/>
      <c r="H72" s="158"/>
      <c r="I72" s="159"/>
      <c r="J72" s="160">
        <f>J253</f>
        <v>0</v>
      </c>
      <c r="K72" s="161"/>
    </row>
    <row r="73" spans="2:12" s="8" customFormat="1" ht="19.899999999999999" customHeight="1">
      <c r="B73" s="155"/>
      <c r="C73" s="156"/>
      <c r="D73" s="157" t="s">
        <v>132</v>
      </c>
      <c r="E73" s="158"/>
      <c r="F73" s="158"/>
      <c r="G73" s="158"/>
      <c r="H73" s="158"/>
      <c r="I73" s="159"/>
      <c r="J73" s="160">
        <f>J271</f>
        <v>0</v>
      </c>
      <c r="K73" s="161"/>
    </row>
    <row r="74" spans="2:12" s="1" customFormat="1" ht="21.75" customHeight="1">
      <c r="B74" s="39"/>
      <c r="C74" s="40"/>
      <c r="D74" s="40"/>
      <c r="E74" s="40"/>
      <c r="F74" s="40"/>
      <c r="G74" s="40"/>
      <c r="H74" s="40"/>
      <c r="I74" s="117"/>
      <c r="J74" s="40"/>
      <c r="K74" s="43"/>
    </row>
    <row r="75" spans="2:12" s="1" customFormat="1" ht="6.95" customHeight="1">
      <c r="B75" s="54"/>
      <c r="C75" s="55"/>
      <c r="D75" s="55"/>
      <c r="E75" s="55"/>
      <c r="F75" s="55"/>
      <c r="G75" s="55"/>
      <c r="H75" s="55"/>
      <c r="I75" s="138"/>
      <c r="J75" s="55"/>
      <c r="K75" s="56"/>
    </row>
    <row r="79" spans="2:12" s="1" customFormat="1" ht="6.95" customHeight="1">
      <c r="B79" s="57"/>
      <c r="C79" s="58"/>
      <c r="D79" s="58"/>
      <c r="E79" s="58"/>
      <c r="F79" s="58"/>
      <c r="G79" s="58"/>
      <c r="H79" s="58"/>
      <c r="I79" s="141"/>
      <c r="J79" s="58"/>
      <c r="K79" s="58"/>
      <c r="L79" s="59"/>
    </row>
    <row r="80" spans="2:12" s="1" customFormat="1" ht="36.950000000000003" customHeight="1">
      <c r="B80" s="39"/>
      <c r="C80" s="60" t="s">
        <v>133</v>
      </c>
      <c r="D80" s="61"/>
      <c r="E80" s="61"/>
      <c r="F80" s="61"/>
      <c r="G80" s="61"/>
      <c r="H80" s="61"/>
      <c r="I80" s="162"/>
      <c r="J80" s="61"/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2"/>
      <c r="J81" s="61"/>
      <c r="K81" s="61"/>
      <c r="L81" s="59"/>
    </row>
    <row r="82" spans="2:65" s="1" customFormat="1" ht="14.45" customHeight="1">
      <c r="B82" s="39"/>
      <c r="C82" s="63" t="s">
        <v>18</v>
      </c>
      <c r="D82" s="61"/>
      <c r="E82" s="61"/>
      <c r="F82" s="61"/>
      <c r="G82" s="61"/>
      <c r="H82" s="61"/>
      <c r="I82" s="162"/>
      <c r="J82" s="61"/>
      <c r="K82" s="61"/>
      <c r="L82" s="59"/>
    </row>
    <row r="83" spans="2:65" s="1" customFormat="1" ht="16.5" customHeight="1">
      <c r="B83" s="39"/>
      <c r="C83" s="61"/>
      <c r="D83" s="61"/>
      <c r="E83" s="364" t="str">
        <f>E7</f>
        <v>MŠ F-M, Anenská 656, rekonstrukce šaten a sociálního zázemí II.NP</v>
      </c>
      <c r="F83" s="365"/>
      <c r="G83" s="365"/>
      <c r="H83" s="365"/>
      <c r="I83" s="162"/>
      <c r="J83" s="61"/>
      <c r="K83" s="61"/>
      <c r="L83" s="59"/>
    </row>
    <row r="84" spans="2:65" s="1" customFormat="1" ht="14.45" customHeight="1">
      <c r="B84" s="39"/>
      <c r="C84" s="63" t="s">
        <v>108</v>
      </c>
      <c r="D84" s="61"/>
      <c r="E84" s="61"/>
      <c r="F84" s="61"/>
      <c r="G84" s="61"/>
      <c r="H84" s="61"/>
      <c r="I84" s="162"/>
      <c r="J84" s="61"/>
      <c r="K84" s="61"/>
      <c r="L84" s="59"/>
    </row>
    <row r="85" spans="2:65" s="1" customFormat="1" ht="17.25" customHeight="1">
      <c r="B85" s="39"/>
      <c r="C85" s="61"/>
      <c r="D85" s="61"/>
      <c r="E85" s="339" t="str">
        <f>E9</f>
        <v>1 - Stavební část</v>
      </c>
      <c r="F85" s="366"/>
      <c r="G85" s="366"/>
      <c r="H85" s="366"/>
      <c r="I85" s="162"/>
      <c r="J85" s="61"/>
      <c r="K85" s="61"/>
      <c r="L85" s="59"/>
    </row>
    <row r="86" spans="2:65" s="1" customFormat="1" ht="6.95" customHeight="1">
      <c r="B86" s="39"/>
      <c r="C86" s="61"/>
      <c r="D86" s="61"/>
      <c r="E86" s="61"/>
      <c r="F86" s="61"/>
      <c r="G86" s="61"/>
      <c r="H86" s="61"/>
      <c r="I86" s="162"/>
      <c r="J86" s="61"/>
      <c r="K86" s="61"/>
      <c r="L86" s="59"/>
    </row>
    <row r="87" spans="2:65" s="1" customFormat="1" ht="18" customHeight="1">
      <c r="B87" s="39"/>
      <c r="C87" s="63" t="s">
        <v>25</v>
      </c>
      <c r="D87" s="61"/>
      <c r="E87" s="61"/>
      <c r="F87" s="163" t="str">
        <f>F12</f>
        <v xml:space="preserve"> </v>
      </c>
      <c r="G87" s="61"/>
      <c r="H87" s="61"/>
      <c r="I87" s="164" t="s">
        <v>27</v>
      </c>
      <c r="J87" s="71" t="str">
        <f>IF(J12="","",J12)</f>
        <v>27. 3. 2018</v>
      </c>
      <c r="K87" s="61"/>
      <c r="L87" s="59"/>
    </row>
    <row r="88" spans="2:65" s="1" customFormat="1" ht="6.95" customHeight="1">
      <c r="B88" s="39"/>
      <c r="C88" s="61"/>
      <c r="D88" s="61"/>
      <c r="E88" s="61"/>
      <c r="F88" s="61"/>
      <c r="G88" s="61"/>
      <c r="H88" s="61"/>
      <c r="I88" s="162"/>
      <c r="J88" s="61"/>
      <c r="K88" s="61"/>
      <c r="L88" s="59"/>
    </row>
    <row r="89" spans="2:65" s="1" customFormat="1">
      <c r="B89" s="39"/>
      <c r="C89" s="63" t="s">
        <v>31</v>
      </c>
      <c r="D89" s="61"/>
      <c r="E89" s="61"/>
      <c r="F89" s="163" t="str">
        <f>E15</f>
        <v>Statutární město Frýdek-Místek</v>
      </c>
      <c r="G89" s="61"/>
      <c r="H89" s="61"/>
      <c r="I89" s="164" t="s">
        <v>37</v>
      </c>
      <c r="J89" s="163" t="str">
        <f>E21</f>
        <v>CIVIL PROJECTS s.r.o.</v>
      </c>
      <c r="K89" s="61"/>
      <c r="L89" s="59"/>
    </row>
    <row r="90" spans="2:65" s="1" customFormat="1" ht="14.45" customHeight="1">
      <c r="B90" s="39"/>
      <c r="C90" s="63" t="s">
        <v>35</v>
      </c>
      <c r="D90" s="61"/>
      <c r="E90" s="61"/>
      <c r="F90" s="163" t="str">
        <f>IF(E18="","",E18)</f>
        <v/>
      </c>
      <c r="G90" s="61"/>
      <c r="H90" s="61"/>
      <c r="I90" s="162"/>
      <c r="J90" s="61"/>
      <c r="K90" s="61"/>
      <c r="L90" s="59"/>
    </row>
    <row r="91" spans="2:65" s="1" customFormat="1" ht="10.35" customHeight="1">
      <c r="B91" s="39"/>
      <c r="C91" s="61"/>
      <c r="D91" s="61"/>
      <c r="E91" s="61"/>
      <c r="F91" s="61"/>
      <c r="G91" s="61"/>
      <c r="H91" s="61"/>
      <c r="I91" s="162"/>
      <c r="J91" s="61"/>
      <c r="K91" s="61"/>
      <c r="L91" s="59"/>
    </row>
    <row r="92" spans="2:65" s="9" customFormat="1" ht="29.25" customHeight="1">
      <c r="B92" s="165"/>
      <c r="C92" s="166" t="s">
        <v>134</v>
      </c>
      <c r="D92" s="167" t="s">
        <v>61</v>
      </c>
      <c r="E92" s="167" t="s">
        <v>57</v>
      </c>
      <c r="F92" s="167" t="s">
        <v>135</v>
      </c>
      <c r="G92" s="167" t="s">
        <v>136</v>
      </c>
      <c r="H92" s="167" t="s">
        <v>137</v>
      </c>
      <c r="I92" s="168" t="s">
        <v>138</v>
      </c>
      <c r="J92" s="167" t="s">
        <v>113</v>
      </c>
      <c r="K92" s="169" t="s">
        <v>139</v>
      </c>
      <c r="L92" s="170"/>
      <c r="M92" s="79" t="s">
        <v>140</v>
      </c>
      <c r="N92" s="80" t="s">
        <v>46</v>
      </c>
      <c r="O92" s="80" t="s">
        <v>141</v>
      </c>
      <c r="P92" s="80" t="s">
        <v>142</v>
      </c>
      <c r="Q92" s="80" t="s">
        <v>143</v>
      </c>
      <c r="R92" s="80" t="s">
        <v>144</v>
      </c>
      <c r="S92" s="80" t="s">
        <v>145</v>
      </c>
      <c r="T92" s="81" t="s">
        <v>146</v>
      </c>
    </row>
    <row r="93" spans="2:65" s="1" customFormat="1" ht="29.25" customHeight="1">
      <c r="B93" s="39"/>
      <c r="C93" s="85" t="s">
        <v>114</v>
      </c>
      <c r="D93" s="61"/>
      <c r="E93" s="61"/>
      <c r="F93" s="61"/>
      <c r="G93" s="61"/>
      <c r="H93" s="61"/>
      <c r="I93" s="162"/>
      <c r="J93" s="171">
        <f>BK93</f>
        <v>0</v>
      </c>
      <c r="K93" s="61"/>
      <c r="L93" s="59"/>
      <c r="M93" s="82"/>
      <c r="N93" s="83"/>
      <c r="O93" s="83"/>
      <c r="P93" s="172">
        <f>P94+P161</f>
        <v>0</v>
      </c>
      <c r="Q93" s="83"/>
      <c r="R93" s="172">
        <f>R94+R161</f>
        <v>15.825081859999997</v>
      </c>
      <c r="S93" s="83"/>
      <c r="T93" s="173">
        <f>T94+T161</f>
        <v>27.553310000000003</v>
      </c>
      <c r="AT93" s="22" t="s">
        <v>75</v>
      </c>
      <c r="AU93" s="22" t="s">
        <v>115</v>
      </c>
      <c r="BK93" s="174">
        <f>BK94+BK161</f>
        <v>0</v>
      </c>
    </row>
    <row r="94" spans="2:65" s="10" customFormat="1" ht="37.35" customHeight="1">
      <c r="B94" s="175"/>
      <c r="C94" s="176"/>
      <c r="D94" s="177" t="s">
        <v>75</v>
      </c>
      <c r="E94" s="178" t="s">
        <v>147</v>
      </c>
      <c r="F94" s="178" t="s">
        <v>148</v>
      </c>
      <c r="G94" s="176"/>
      <c r="H94" s="176"/>
      <c r="I94" s="179"/>
      <c r="J94" s="180">
        <f>BK94</f>
        <v>0</v>
      </c>
      <c r="K94" s="176"/>
      <c r="L94" s="181"/>
      <c r="M94" s="182"/>
      <c r="N94" s="183"/>
      <c r="O94" s="183"/>
      <c r="P94" s="184">
        <f>P95+P105+P134+P152+P159</f>
        <v>0</v>
      </c>
      <c r="Q94" s="183"/>
      <c r="R94" s="184">
        <f>R95+R105+R134+R152+R159</f>
        <v>11.590666559999997</v>
      </c>
      <c r="S94" s="183"/>
      <c r="T94" s="185">
        <f>T95+T105+T134+T152+T159</f>
        <v>21.699798000000005</v>
      </c>
      <c r="AR94" s="186" t="s">
        <v>24</v>
      </c>
      <c r="AT94" s="187" t="s">
        <v>75</v>
      </c>
      <c r="AU94" s="187" t="s">
        <v>76</v>
      </c>
      <c r="AY94" s="186" t="s">
        <v>149</v>
      </c>
      <c r="BK94" s="188">
        <f>BK95+BK105+BK134+BK152+BK159</f>
        <v>0</v>
      </c>
    </row>
    <row r="95" spans="2:65" s="10" customFormat="1" ht="19.899999999999999" customHeight="1">
      <c r="B95" s="175"/>
      <c r="C95" s="176"/>
      <c r="D95" s="177" t="s">
        <v>75</v>
      </c>
      <c r="E95" s="189" t="s">
        <v>88</v>
      </c>
      <c r="F95" s="189" t="s">
        <v>150</v>
      </c>
      <c r="G95" s="176"/>
      <c r="H95" s="176"/>
      <c r="I95" s="179"/>
      <c r="J95" s="190">
        <f>BK95</f>
        <v>0</v>
      </c>
      <c r="K95" s="176"/>
      <c r="L95" s="181"/>
      <c r="M95" s="182"/>
      <c r="N95" s="183"/>
      <c r="O95" s="183"/>
      <c r="P95" s="184">
        <f>SUM(P96:P104)</f>
        <v>0</v>
      </c>
      <c r="Q95" s="183"/>
      <c r="R95" s="184">
        <f>SUM(R96:R104)</f>
        <v>3.1819072000000004</v>
      </c>
      <c r="S95" s="183"/>
      <c r="T95" s="185">
        <f>SUM(T96:T104)</f>
        <v>0</v>
      </c>
      <c r="AR95" s="186" t="s">
        <v>24</v>
      </c>
      <c r="AT95" s="187" t="s">
        <v>75</v>
      </c>
      <c r="AU95" s="187" t="s">
        <v>24</v>
      </c>
      <c r="AY95" s="186" t="s">
        <v>149</v>
      </c>
      <c r="BK95" s="188">
        <f>SUM(BK96:BK104)</f>
        <v>0</v>
      </c>
    </row>
    <row r="96" spans="2:65" s="1" customFormat="1" ht="25.5" customHeight="1">
      <c r="B96" s="39"/>
      <c r="C96" s="191" t="s">
        <v>24</v>
      </c>
      <c r="D96" s="191" t="s">
        <v>151</v>
      </c>
      <c r="E96" s="192" t="s">
        <v>152</v>
      </c>
      <c r="F96" s="193" t="s">
        <v>153</v>
      </c>
      <c r="G96" s="194" t="s">
        <v>154</v>
      </c>
      <c r="H96" s="195">
        <v>5</v>
      </c>
      <c r="I96" s="196"/>
      <c r="J96" s="197">
        <f>ROUND(I96*H96,2)</f>
        <v>0</v>
      </c>
      <c r="K96" s="193" t="s">
        <v>155</v>
      </c>
      <c r="L96" s="59"/>
      <c r="M96" s="198" t="s">
        <v>22</v>
      </c>
      <c r="N96" s="199" t="s">
        <v>47</v>
      </c>
      <c r="O96" s="40"/>
      <c r="P96" s="200">
        <f>O96*H96</f>
        <v>0</v>
      </c>
      <c r="Q96" s="200">
        <v>2.3210000000000001E-2</v>
      </c>
      <c r="R96" s="200">
        <f>Q96*H96</f>
        <v>0.11605000000000001</v>
      </c>
      <c r="S96" s="200">
        <v>0</v>
      </c>
      <c r="T96" s="201">
        <f>S96*H96</f>
        <v>0</v>
      </c>
      <c r="AR96" s="22" t="s">
        <v>91</v>
      </c>
      <c r="AT96" s="22" t="s">
        <v>151</v>
      </c>
      <c r="AU96" s="22" t="s">
        <v>84</v>
      </c>
      <c r="AY96" s="22" t="s">
        <v>149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24</v>
      </c>
      <c r="BK96" s="202">
        <f>ROUND(I96*H96,2)</f>
        <v>0</v>
      </c>
      <c r="BL96" s="22" t="s">
        <v>91</v>
      </c>
      <c r="BM96" s="22" t="s">
        <v>156</v>
      </c>
    </row>
    <row r="97" spans="2:65" s="1" customFormat="1" ht="38.25" customHeight="1">
      <c r="B97" s="39"/>
      <c r="C97" s="191" t="s">
        <v>84</v>
      </c>
      <c r="D97" s="191" t="s">
        <v>151</v>
      </c>
      <c r="E97" s="192" t="s">
        <v>157</v>
      </c>
      <c r="F97" s="193" t="s">
        <v>158</v>
      </c>
      <c r="G97" s="194" t="s">
        <v>105</v>
      </c>
      <c r="H97" s="195">
        <v>37.700000000000003</v>
      </c>
      <c r="I97" s="196"/>
      <c r="J97" s="197">
        <f>ROUND(I97*H97,2)</f>
        <v>0</v>
      </c>
      <c r="K97" s="193" t="s">
        <v>155</v>
      </c>
      <c r="L97" s="59"/>
      <c r="M97" s="198" t="s">
        <v>22</v>
      </c>
      <c r="N97" s="199" t="s">
        <v>47</v>
      </c>
      <c r="O97" s="40"/>
      <c r="P97" s="200">
        <f>O97*H97</f>
        <v>0</v>
      </c>
      <c r="Q97" s="200">
        <v>6.9510000000000002E-2</v>
      </c>
      <c r="R97" s="200">
        <f>Q97*H97</f>
        <v>2.6205270000000005</v>
      </c>
      <c r="S97" s="200">
        <v>0</v>
      </c>
      <c r="T97" s="201">
        <f>S97*H97</f>
        <v>0</v>
      </c>
      <c r="AR97" s="22" t="s">
        <v>91</v>
      </c>
      <c r="AT97" s="22" t="s">
        <v>151</v>
      </c>
      <c r="AU97" s="22" t="s">
        <v>84</v>
      </c>
      <c r="AY97" s="22" t="s">
        <v>149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2" t="s">
        <v>24</v>
      </c>
      <c r="BK97" s="202">
        <f>ROUND(I97*H97,2)</f>
        <v>0</v>
      </c>
      <c r="BL97" s="22" t="s">
        <v>91</v>
      </c>
      <c r="BM97" s="22" t="s">
        <v>159</v>
      </c>
    </row>
    <row r="98" spans="2:65" s="11" customFormat="1" ht="27">
      <c r="B98" s="203"/>
      <c r="C98" s="204"/>
      <c r="D98" s="205" t="s">
        <v>160</v>
      </c>
      <c r="E98" s="206" t="s">
        <v>22</v>
      </c>
      <c r="F98" s="207" t="s">
        <v>161</v>
      </c>
      <c r="G98" s="204"/>
      <c r="H98" s="208">
        <v>37.700000000000003</v>
      </c>
      <c r="I98" s="209"/>
      <c r="J98" s="204"/>
      <c r="K98" s="204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160</v>
      </c>
      <c r="AU98" s="214" t="s">
        <v>84</v>
      </c>
      <c r="AV98" s="11" t="s">
        <v>84</v>
      </c>
      <c r="AW98" s="11" t="s">
        <v>40</v>
      </c>
      <c r="AX98" s="11" t="s">
        <v>24</v>
      </c>
      <c r="AY98" s="214" t="s">
        <v>149</v>
      </c>
    </row>
    <row r="99" spans="2:65" s="1" customFormat="1" ht="16.5" customHeight="1">
      <c r="B99" s="39"/>
      <c r="C99" s="191" t="s">
        <v>88</v>
      </c>
      <c r="D99" s="191" t="s">
        <v>151</v>
      </c>
      <c r="E99" s="192" t="s">
        <v>162</v>
      </c>
      <c r="F99" s="193" t="s">
        <v>163</v>
      </c>
      <c r="G99" s="194" t="s">
        <v>164</v>
      </c>
      <c r="H99" s="195">
        <v>13.6</v>
      </c>
      <c r="I99" s="196"/>
      <c r="J99" s="197">
        <f>ROUND(I99*H99,2)</f>
        <v>0</v>
      </c>
      <c r="K99" s="193" t="s">
        <v>155</v>
      </c>
      <c r="L99" s="59"/>
      <c r="M99" s="198" t="s">
        <v>22</v>
      </c>
      <c r="N99" s="199" t="s">
        <v>47</v>
      </c>
      <c r="O99" s="40"/>
      <c r="P99" s="200">
        <f>O99*H99</f>
        <v>0</v>
      </c>
      <c r="Q99" s="200">
        <v>1.2E-4</v>
      </c>
      <c r="R99" s="200">
        <f>Q99*H99</f>
        <v>1.632E-3</v>
      </c>
      <c r="S99" s="200">
        <v>0</v>
      </c>
      <c r="T99" s="201">
        <f>S99*H99</f>
        <v>0</v>
      </c>
      <c r="AR99" s="22" t="s">
        <v>91</v>
      </c>
      <c r="AT99" s="22" t="s">
        <v>151</v>
      </c>
      <c r="AU99" s="22" t="s">
        <v>84</v>
      </c>
      <c r="AY99" s="22" t="s">
        <v>149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2" t="s">
        <v>24</v>
      </c>
      <c r="BK99" s="202">
        <f>ROUND(I99*H99,2)</f>
        <v>0</v>
      </c>
      <c r="BL99" s="22" t="s">
        <v>91</v>
      </c>
      <c r="BM99" s="22" t="s">
        <v>165</v>
      </c>
    </row>
    <row r="100" spans="2:65" s="1" customFormat="1" ht="16.5" customHeight="1">
      <c r="B100" s="39"/>
      <c r="C100" s="191" t="s">
        <v>91</v>
      </c>
      <c r="D100" s="191" t="s">
        <v>151</v>
      </c>
      <c r="E100" s="192" t="s">
        <v>166</v>
      </c>
      <c r="F100" s="193" t="s">
        <v>167</v>
      </c>
      <c r="G100" s="194" t="s">
        <v>164</v>
      </c>
      <c r="H100" s="195">
        <v>27</v>
      </c>
      <c r="I100" s="196"/>
      <c r="J100" s="197">
        <f>ROUND(I100*H100,2)</f>
        <v>0</v>
      </c>
      <c r="K100" s="193" t="s">
        <v>155</v>
      </c>
      <c r="L100" s="59"/>
      <c r="M100" s="198" t="s">
        <v>22</v>
      </c>
      <c r="N100" s="199" t="s">
        <v>47</v>
      </c>
      <c r="O100" s="40"/>
      <c r="P100" s="200">
        <f>O100*H100</f>
        <v>0</v>
      </c>
      <c r="Q100" s="200">
        <v>1.2E-4</v>
      </c>
      <c r="R100" s="200">
        <f>Q100*H100</f>
        <v>3.2400000000000003E-3</v>
      </c>
      <c r="S100" s="200">
        <v>0</v>
      </c>
      <c r="T100" s="201">
        <f>S100*H100</f>
        <v>0</v>
      </c>
      <c r="AR100" s="22" t="s">
        <v>91</v>
      </c>
      <c r="AT100" s="22" t="s">
        <v>151</v>
      </c>
      <c r="AU100" s="22" t="s">
        <v>84</v>
      </c>
      <c r="AY100" s="22" t="s">
        <v>149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91</v>
      </c>
      <c r="BM100" s="22" t="s">
        <v>168</v>
      </c>
    </row>
    <row r="101" spans="2:65" s="11" customFormat="1" ht="13.5">
      <c r="B101" s="203"/>
      <c r="C101" s="204"/>
      <c r="D101" s="205" t="s">
        <v>160</v>
      </c>
      <c r="E101" s="206" t="s">
        <v>22</v>
      </c>
      <c r="F101" s="207" t="s">
        <v>169</v>
      </c>
      <c r="G101" s="204"/>
      <c r="H101" s="208">
        <v>27</v>
      </c>
      <c r="I101" s="209"/>
      <c r="J101" s="204"/>
      <c r="K101" s="204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160</v>
      </c>
      <c r="AU101" s="214" t="s">
        <v>84</v>
      </c>
      <c r="AV101" s="11" t="s">
        <v>84</v>
      </c>
      <c r="AW101" s="11" t="s">
        <v>40</v>
      </c>
      <c r="AX101" s="11" t="s">
        <v>24</v>
      </c>
      <c r="AY101" s="214" t="s">
        <v>149</v>
      </c>
    </row>
    <row r="102" spans="2:65" s="1" customFormat="1" ht="25.5" customHeight="1">
      <c r="B102" s="39"/>
      <c r="C102" s="191" t="s">
        <v>170</v>
      </c>
      <c r="D102" s="191" t="s">
        <v>151</v>
      </c>
      <c r="E102" s="192" t="s">
        <v>171</v>
      </c>
      <c r="F102" s="193" t="s">
        <v>172</v>
      </c>
      <c r="G102" s="194" t="s">
        <v>105</v>
      </c>
      <c r="H102" s="195">
        <v>8.19</v>
      </c>
      <c r="I102" s="196"/>
      <c r="J102" s="197">
        <f>ROUND(I102*H102,2)</f>
        <v>0</v>
      </c>
      <c r="K102" s="193" t="s">
        <v>155</v>
      </c>
      <c r="L102" s="59"/>
      <c r="M102" s="198" t="s">
        <v>22</v>
      </c>
      <c r="N102" s="199" t="s">
        <v>47</v>
      </c>
      <c r="O102" s="40"/>
      <c r="P102" s="200">
        <f>O102*H102</f>
        <v>0</v>
      </c>
      <c r="Q102" s="200">
        <v>5.3780000000000001E-2</v>
      </c>
      <c r="R102" s="200">
        <f>Q102*H102</f>
        <v>0.44045819999999997</v>
      </c>
      <c r="S102" s="200">
        <v>0</v>
      </c>
      <c r="T102" s="201">
        <f>S102*H102</f>
        <v>0</v>
      </c>
      <c r="AR102" s="22" t="s">
        <v>91</v>
      </c>
      <c r="AT102" s="22" t="s">
        <v>151</v>
      </c>
      <c r="AU102" s="22" t="s">
        <v>84</v>
      </c>
      <c r="AY102" s="22" t="s">
        <v>149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2" t="s">
        <v>24</v>
      </c>
      <c r="BK102" s="202">
        <f>ROUND(I102*H102,2)</f>
        <v>0</v>
      </c>
      <c r="BL102" s="22" t="s">
        <v>91</v>
      </c>
      <c r="BM102" s="22" t="s">
        <v>173</v>
      </c>
    </row>
    <row r="103" spans="2:65" s="1" customFormat="1" ht="27">
      <c r="B103" s="39"/>
      <c r="C103" s="61"/>
      <c r="D103" s="205" t="s">
        <v>174</v>
      </c>
      <c r="E103" s="61"/>
      <c r="F103" s="215" t="s">
        <v>175</v>
      </c>
      <c r="G103" s="61"/>
      <c r="H103" s="61"/>
      <c r="I103" s="162"/>
      <c r="J103" s="61"/>
      <c r="K103" s="61"/>
      <c r="L103" s="59"/>
      <c r="M103" s="216"/>
      <c r="N103" s="40"/>
      <c r="O103" s="40"/>
      <c r="P103" s="40"/>
      <c r="Q103" s="40"/>
      <c r="R103" s="40"/>
      <c r="S103" s="40"/>
      <c r="T103" s="76"/>
      <c r="AT103" s="22" t="s">
        <v>174</v>
      </c>
      <c r="AU103" s="22" t="s">
        <v>84</v>
      </c>
    </row>
    <row r="104" spans="2:65" s="11" customFormat="1" ht="13.5">
      <c r="B104" s="203"/>
      <c r="C104" s="204"/>
      <c r="D104" s="205" t="s">
        <v>160</v>
      </c>
      <c r="E104" s="206" t="s">
        <v>22</v>
      </c>
      <c r="F104" s="207" t="s">
        <v>176</v>
      </c>
      <c r="G104" s="204"/>
      <c r="H104" s="208">
        <v>8.19</v>
      </c>
      <c r="I104" s="209"/>
      <c r="J104" s="204"/>
      <c r="K104" s="204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160</v>
      </c>
      <c r="AU104" s="214" t="s">
        <v>84</v>
      </c>
      <c r="AV104" s="11" t="s">
        <v>84</v>
      </c>
      <c r="AW104" s="11" t="s">
        <v>40</v>
      </c>
      <c r="AX104" s="11" t="s">
        <v>24</v>
      </c>
      <c r="AY104" s="214" t="s">
        <v>149</v>
      </c>
    </row>
    <row r="105" spans="2:65" s="10" customFormat="1" ht="29.85" customHeight="1">
      <c r="B105" s="175"/>
      <c r="C105" s="176"/>
      <c r="D105" s="177" t="s">
        <v>75</v>
      </c>
      <c r="E105" s="189" t="s">
        <v>177</v>
      </c>
      <c r="F105" s="189" t="s">
        <v>178</v>
      </c>
      <c r="G105" s="176"/>
      <c r="H105" s="176"/>
      <c r="I105" s="179"/>
      <c r="J105" s="190">
        <f>BK105</f>
        <v>0</v>
      </c>
      <c r="K105" s="176"/>
      <c r="L105" s="181"/>
      <c r="M105" s="182"/>
      <c r="N105" s="183"/>
      <c r="O105" s="183"/>
      <c r="P105" s="184">
        <f>SUM(P106:P133)</f>
        <v>0</v>
      </c>
      <c r="Q105" s="183"/>
      <c r="R105" s="184">
        <f>SUM(R106:R133)</f>
        <v>8.3967503599999969</v>
      </c>
      <c r="S105" s="183"/>
      <c r="T105" s="185">
        <f>SUM(T106:T133)</f>
        <v>0</v>
      </c>
      <c r="AR105" s="186" t="s">
        <v>24</v>
      </c>
      <c r="AT105" s="187" t="s">
        <v>75</v>
      </c>
      <c r="AU105" s="187" t="s">
        <v>24</v>
      </c>
      <c r="AY105" s="186" t="s">
        <v>149</v>
      </c>
      <c r="BK105" s="188">
        <f>SUM(BK106:BK133)</f>
        <v>0</v>
      </c>
    </row>
    <row r="106" spans="2:65" s="1" customFormat="1" ht="25.5" customHeight="1">
      <c r="B106" s="39"/>
      <c r="C106" s="191" t="s">
        <v>177</v>
      </c>
      <c r="D106" s="191" t="s">
        <v>151</v>
      </c>
      <c r="E106" s="192" t="s">
        <v>179</v>
      </c>
      <c r="F106" s="193" t="s">
        <v>180</v>
      </c>
      <c r="G106" s="194" t="s">
        <v>105</v>
      </c>
      <c r="H106" s="195">
        <v>59.4</v>
      </c>
      <c r="I106" s="196"/>
      <c r="J106" s="197">
        <f>ROUND(I106*H106,2)</f>
        <v>0</v>
      </c>
      <c r="K106" s="193" t="s">
        <v>155</v>
      </c>
      <c r="L106" s="59"/>
      <c r="M106" s="198" t="s">
        <v>22</v>
      </c>
      <c r="N106" s="199" t="s">
        <v>47</v>
      </c>
      <c r="O106" s="40"/>
      <c r="P106" s="200">
        <f>O106*H106</f>
        <v>0</v>
      </c>
      <c r="Q106" s="200">
        <v>1.4E-3</v>
      </c>
      <c r="R106" s="200">
        <f>Q106*H106</f>
        <v>8.3159999999999998E-2</v>
      </c>
      <c r="S106" s="200">
        <v>0</v>
      </c>
      <c r="T106" s="201">
        <f>S106*H106</f>
        <v>0</v>
      </c>
      <c r="AR106" s="22" t="s">
        <v>91</v>
      </c>
      <c r="AT106" s="22" t="s">
        <v>151</v>
      </c>
      <c r="AU106" s="22" t="s">
        <v>84</v>
      </c>
      <c r="AY106" s="22" t="s">
        <v>149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2" t="s">
        <v>24</v>
      </c>
      <c r="BK106" s="202">
        <f>ROUND(I106*H106,2)</f>
        <v>0</v>
      </c>
      <c r="BL106" s="22" t="s">
        <v>91</v>
      </c>
      <c r="BM106" s="22" t="s">
        <v>181</v>
      </c>
    </row>
    <row r="107" spans="2:65" s="1" customFormat="1" ht="38.25" customHeight="1">
      <c r="B107" s="39"/>
      <c r="C107" s="191" t="s">
        <v>182</v>
      </c>
      <c r="D107" s="191" t="s">
        <v>151</v>
      </c>
      <c r="E107" s="192" t="s">
        <v>183</v>
      </c>
      <c r="F107" s="193" t="s">
        <v>184</v>
      </c>
      <c r="G107" s="194" t="s">
        <v>105</v>
      </c>
      <c r="H107" s="195">
        <v>59.4</v>
      </c>
      <c r="I107" s="196"/>
      <c r="J107" s="197">
        <f>ROUND(I107*H107,2)</f>
        <v>0</v>
      </c>
      <c r="K107" s="193" t="s">
        <v>155</v>
      </c>
      <c r="L107" s="59"/>
      <c r="M107" s="198" t="s">
        <v>22</v>
      </c>
      <c r="N107" s="199" t="s">
        <v>47</v>
      </c>
      <c r="O107" s="40"/>
      <c r="P107" s="200">
        <f>O107*H107</f>
        <v>0</v>
      </c>
      <c r="Q107" s="200">
        <v>1.3129999999999999E-2</v>
      </c>
      <c r="R107" s="200">
        <f>Q107*H107</f>
        <v>0.77992199999999989</v>
      </c>
      <c r="S107" s="200">
        <v>0</v>
      </c>
      <c r="T107" s="201">
        <f>S107*H107</f>
        <v>0</v>
      </c>
      <c r="AR107" s="22" t="s">
        <v>91</v>
      </c>
      <c r="AT107" s="22" t="s">
        <v>151</v>
      </c>
      <c r="AU107" s="22" t="s">
        <v>84</v>
      </c>
      <c r="AY107" s="22" t="s">
        <v>149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2" t="s">
        <v>24</v>
      </c>
      <c r="BK107" s="202">
        <f>ROUND(I107*H107,2)</f>
        <v>0</v>
      </c>
      <c r="BL107" s="22" t="s">
        <v>91</v>
      </c>
      <c r="BM107" s="22" t="s">
        <v>185</v>
      </c>
    </row>
    <row r="108" spans="2:65" s="1" customFormat="1" ht="16.5" customHeight="1">
      <c r="B108" s="39"/>
      <c r="C108" s="191" t="s">
        <v>186</v>
      </c>
      <c r="D108" s="191" t="s">
        <v>151</v>
      </c>
      <c r="E108" s="192" t="s">
        <v>187</v>
      </c>
      <c r="F108" s="193" t="s">
        <v>188</v>
      </c>
      <c r="G108" s="194" t="s">
        <v>105</v>
      </c>
      <c r="H108" s="195">
        <v>125.4</v>
      </c>
      <c r="I108" s="196"/>
      <c r="J108" s="197">
        <f>ROUND(I108*H108,2)</f>
        <v>0</v>
      </c>
      <c r="K108" s="193" t="s">
        <v>155</v>
      </c>
      <c r="L108" s="59"/>
      <c r="M108" s="198" t="s">
        <v>22</v>
      </c>
      <c r="N108" s="199" t="s">
        <v>47</v>
      </c>
      <c r="O108" s="40"/>
      <c r="P108" s="200">
        <f>O108*H108</f>
        <v>0</v>
      </c>
      <c r="Q108" s="200">
        <v>2.3999999999999998E-3</v>
      </c>
      <c r="R108" s="200">
        <f>Q108*H108</f>
        <v>0.30096000000000001</v>
      </c>
      <c r="S108" s="200">
        <v>0</v>
      </c>
      <c r="T108" s="201">
        <f>S108*H108</f>
        <v>0</v>
      </c>
      <c r="AR108" s="22" t="s">
        <v>91</v>
      </c>
      <c r="AT108" s="22" t="s">
        <v>151</v>
      </c>
      <c r="AU108" s="22" t="s">
        <v>84</v>
      </c>
      <c r="AY108" s="22" t="s">
        <v>149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24</v>
      </c>
      <c r="BK108" s="202">
        <f>ROUND(I108*H108,2)</f>
        <v>0</v>
      </c>
      <c r="BL108" s="22" t="s">
        <v>91</v>
      </c>
      <c r="BM108" s="22" t="s">
        <v>189</v>
      </c>
    </row>
    <row r="109" spans="2:65" s="11" customFormat="1" ht="13.5">
      <c r="B109" s="203"/>
      <c r="C109" s="204"/>
      <c r="D109" s="205" t="s">
        <v>160</v>
      </c>
      <c r="E109" s="206" t="s">
        <v>22</v>
      </c>
      <c r="F109" s="207" t="s">
        <v>190</v>
      </c>
      <c r="G109" s="204"/>
      <c r="H109" s="208">
        <v>125.4</v>
      </c>
      <c r="I109" s="209"/>
      <c r="J109" s="204"/>
      <c r="K109" s="204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160</v>
      </c>
      <c r="AU109" s="214" t="s">
        <v>84</v>
      </c>
      <c r="AV109" s="11" t="s">
        <v>84</v>
      </c>
      <c r="AW109" s="11" t="s">
        <v>40</v>
      </c>
      <c r="AX109" s="11" t="s">
        <v>24</v>
      </c>
      <c r="AY109" s="214" t="s">
        <v>149</v>
      </c>
    </row>
    <row r="110" spans="2:65" s="1" customFormat="1" ht="16.5" customHeight="1">
      <c r="B110" s="39"/>
      <c r="C110" s="191" t="s">
        <v>191</v>
      </c>
      <c r="D110" s="191" t="s">
        <v>151</v>
      </c>
      <c r="E110" s="192" t="s">
        <v>192</v>
      </c>
      <c r="F110" s="193" t="s">
        <v>193</v>
      </c>
      <c r="G110" s="194" t="s">
        <v>105</v>
      </c>
      <c r="H110" s="195">
        <v>9</v>
      </c>
      <c r="I110" s="196"/>
      <c r="J110" s="197">
        <f>ROUND(I110*H110,2)</f>
        <v>0</v>
      </c>
      <c r="K110" s="193" t="s">
        <v>155</v>
      </c>
      <c r="L110" s="59"/>
      <c r="M110" s="198" t="s">
        <v>22</v>
      </c>
      <c r="N110" s="199" t="s">
        <v>47</v>
      </c>
      <c r="O110" s="40"/>
      <c r="P110" s="200">
        <f>O110*H110</f>
        <v>0</v>
      </c>
      <c r="Q110" s="200">
        <v>0.04</v>
      </c>
      <c r="R110" s="200">
        <f>Q110*H110</f>
        <v>0.36</v>
      </c>
      <c r="S110" s="200">
        <v>0</v>
      </c>
      <c r="T110" s="201">
        <f>S110*H110</f>
        <v>0</v>
      </c>
      <c r="AR110" s="22" t="s">
        <v>91</v>
      </c>
      <c r="AT110" s="22" t="s">
        <v>151</v>
      </c>
      <c r="AU110" s="22" t="s">
        <v>84</v>
      </c>
      <c r="AY110" s="22" t="s">
        <v>149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2" t="s">
        <v>24</v>
      </c>
      <c r="BK110" s="202">
        <f>ROUND(I110*H110,2)</f>
        <v>0</v>
      </c>
      <c r="BL110" s="22" t="s">
        <v>91</v>
      </c>
      <c r="BM110" s="22" t="s">
        <v>194</v>
      </c>
    </row>
    <row r="111" spans="2:65" s="11" customFormat="1" ht="13.5">
      <c r="B111" s="203"/>
      <c r="C111" s="204"/>
      <c r="D111" s="205" t="s">
        <v>160</v>
      </c>
      <c r="E111" s="206" t="s">
        <v>22</v>
      </c>
      <c r="F111" s="207" t="s">
        <v>195</v>
      </c>
      <c r="G111" s="204"/>
      <c r="H111" s="208">
        <v>9</v>
      </c>
      <c r="I111" s="209"/>
      <c r="J111" s="204"/>
      <c r="K111" s="204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160</v>
      </c>
      <c r="AU111" s="214" t="s">
        <v>84</v>
      </c>
      <c r="AV111" s="11" t="s">
        <v>84</v>
      </c>
      <c r="AW111" s="11" t="s">
        <v>40</v>
      </c>
      <c r="AX111" s="11" t="s">
        <v>24</v>
      </c>
      <c r="AY111" s="214" t="s">
        <v>149</v>
      </c>
    </row>
    <row r="112" spans="2:65" s="1" customFormat="1" ht="25.5" customHeight="1">
      <c r="B112" s="39"/>
      <c r="C112" s="191" t="s">
        <v>29</v>
      </c>
      <c r="D112" s="191" t="s">
        <v>151</v>
      </c>
      <c r="E112" s="192" t="s">
        <v>196</v>
      </c>
      <c r="F112" s="193" t="s">
        <v>197</v>
      </c>
      <c r="G112" s="194" t="s">
        <v>105</v>
      </c>
      <c r="H112" s="195">
        <v>87.28</v>
      </c>
      <c r="I112" s="196"/>
      <c r="J112" s="197">
        <f>ROUND(I112*H112,2)</f>
        <v>0</v>
      </c>
      <c r="K112" s="193" t="s">
        <v>155</v>
      </c>
      <c r="L112" s="59"/>
      <c r="M112" s="198" t="s">
        <v>22</v>
      </c>
      <c r="N112" s="199" t="s">
        <v>47</v>
      </c>
      <c r="O112" s="40"/>
      <c r="P112" s="200">
        <f>O112*H112</f>
        <v>0</v>
      </c>
      <c r="Q112" s="200">
        <v>4.3800000000000002E-3</v>
      </c>
      <c r="R112" s="200">
        <f>Q112*H112</f>
        <v>0.38228640000000003</v>
      </c>
      <c r="S112" s="200">
        <v>0</v>
      </c>
      <c r="T112" s="201">
        <f>S112*H112</f>
        <v>0</v>
      </c>
      <c r="AR112" s="22" t="s">
        <v>91</v>
      </c>
      <c r="AT112" s="22" t="s">
        <v>151</v>
      </c>
      <c r="AU112" s="22" t="s">
        <v>84</v>
      </c>
      <c r="AY112" s="22" t="s">
        <v>149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2" t="s">
        <v>24</v>
      </c>
      <c r="BK112" s="202">
        <f>ROUND(I112*H112,2)</f>
        <v>0</v>
      </c>
      <c r="BL112" s="22" t="s">
        <v>91</v>
      </c>
      <c r="BM112" s="22" t="s">
        <v>198</v>
      </c>
    </row>
    <row r="113" spans="2:65" s="11" customFormat="1" ht="13.5">
      <c r="B113" s="203"/>
      <c r="C113" s="204"/>
      <c r="D113" s="205" t="s">
        <v>160</v>
      </c>
      <c r="E113" s="206" t="s">
        <v>22</v>
      </c>
      <c r="F113" s="207" t="s">
        <v>199</v>
      </c>
      <c r="G113" s="204"/>
      <c r="H113" s="208">
        <v>87.28</v>
      </c>
      <c r="I113" s="209"/>
      <c r="J113" s="204"/>
      <c r="K113" s="204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160</v>
      </c>
      <c r="AU113" s="214" t="s">
        <v>84</v>
      </c>
      <c r="AV113" s="11" t="s">
        <v>84</v>
      </c>
      <c r="AW113" s="11" t="s">
        <v>40</v>
      </c>
      <c r="AX113" s="11" t="s">
        <v>24</v>
      </c>
      <c r="AY113" s="214" t="s">
        <v>149</v>
      </c>
    </row>
    <row r="114" spans="2:65" s="1" customFormat="1" ht="25.5" customHeight="1">
      <c r="B114" s="39"/>
      <c r="C114" s="191" t="s">
        <v>200</v>
      </c>
      <c r="D114" s="191" t="s">
        <v>151</v>
      </c>
      <c r="E114" s="192" t="s">
        <v>201</v>
      </c>
      <c r="F114" s="193" t="s">
        <v>202</v>
      </c>
      <c r="G114" s="194" t="s">
        <v>105</v>
      </c>
      <c r="H114" s="195">
        <v>125.4</v>
      </c>
      <c r="I114" s="196"/>
      <c r="J114" s="197">
        <f>ROUND(I114*H114,2)</f>
        <v>0</v>
      </c>
      <c r="K114" s="193" t="s">
        <v>155</v>
      </c>
      <c r="L114" s="59"/>
      <c r="M114" s="198" t="s">
        <v>22</v>
      </c>
      <c r="N114" s="199" t="s">
        <v>47</v>
      </c>
      <c r="O114" s="40"/>
      <c r="P114" s="200">
        <f>O114*H114</f>
        <v>0</v>
      </c>
      <c r="Q114" s="200">
        <v>1.575E-2</v>
      </c>
      <c r="R114" s="200">
        <f>Q114*H114</f>
        <v>1.9750500000000002</v>
      </c>
      <c r="S114" s="200">
        <v>0</v>
      </c>
      <c r="T114" s="201">
        <f>S114*H114</f>
        <v>0</v>
      </c>
      <c r="AR114" s="22" t="s">
        <v>91</v>
      </c>
      <c r="AT114" s="22" t="s">
        <v>151</v>
      </c>
      <c r="AU114" s="22" t="s">
        <v>84</v>
      </c>
      <c r="AY114" s="22" t="s">
        <v>149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2" t="s">
        <v>24</v>
      </c>
      <c r="BK114" s="202">
        <f>ROUND(I114*H114,2)</f>
        <v>0</v>
      </c>
      <c r="BL114" s="22" t="s">
        <v>91</v>
      </c>
      <c r="BM114" s="22" t="s">
        <v>203</v>
      </c>
    </row>
    <row r="115" spans="2:65" s="11" customFormat="1" ht="13.5">
      <c r="B115" s="203"/>
      <c r="C115" s="204"/>
      <c r="D115" s="205" t="s">
        <v>160</v>
      </c>
      <c r="E115" s="206" t="s">
        <v>22</v>
      </c>
      <c r="F115" s="207" t="s">
        <v>190</v>
      </c>
      <c r="G115" s="204"/>
      <c r="H115" s="208">
        <v>125.4</v>
      </c>
      <c r="I115" s="209"/>
      <c r="J115" s="204"/>
      <c r="K115" s="204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160</v>
      </c>
      <c r="AU115" s="214" t="s">
        <v>84</v>
      </c>
      <c r="AV115" s="11" t="s">
        <v>84</v>
      </c>
      <c r="AW115" s="11" t="s">
        <v>40</v>
      </c>
      <c r="AX115" s="11" t="s">
        <v>24</v>
      </c>
      <c r="AY115" s="214" t="s">
        <v>149</v>
      </c>
    </row>
    <row r="116" spans="2:65" s="1" customFormat="1" ht="25.5" customHeight="1">
      <c r="B116" s="39"/>
      <c r="C116" s="191" t="s">
        <v>204</v>
      </c>
      <c r="D116" s="191" t="s">
        <v>151</v>
      </c>
      <c r="E116" s="192" t="s">
        <v>205</v>
      </c>
      <c r="F116" s="193" t="s">
        <v>206</v>
      </c>
      <c r="G116" s="194" t="s">
        <v>105</v>
      </c>
      <c r="H116" s="195">
        <v>15.75</v>
      </c>
      <c r="I116" s="196"/>
      <c r="J116" s="197">
        <f>ROUND(I116*H116,2)</f>
        <v>0</v>
      </c>
      <c r="K116" s="193" t="s">
        <v>155</v>
      </c>
      <c r="L116" s="59"/>
      <c r="M116" s="198" t="s">
        <v>22</v>
      </c>
      <c r="N116" s="199" t="s">
        <v>47</v>
      </c>
      <c r="O116" s="40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2" t="s">
        <v>91</v>
      </c>
      <c r="AT116" s="22" t="s">
        <v>151</v>
      </c>
      <c r="AU116" s="22" t="s">
        <v>84</v>
      </c>
      <c r="AY116" s="22" t="s">
        <v>149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24</v>
      </c>
      <c r="BK116" s="202">
        <f>ROUND(I116*H116,2)</f>
        <v>0</v>
      </c>
      <c r="BL116" s="22" t="s">
        <v>91</v>
      </c>
      <c r="BM116" s="22" t="s">
        <v>207</v>
      </c>
    </row>
    <row r="117" spans="2:65" s="11" customFormat="1" ht="13.5">
      <c r="B117" s="203"/>
      <c r="C117" s="204"/>
      <c r="D117" s="205" t="s">
        <v>160</v>
      </c>
      <c r="E117" s="206" t="s">
        <v>22</v>
      </c>
      <c r="F117" s="207" t="s">
        <v>208</v>
      </c>
      <c r="G117" s="204"/>
      <c r="H117" s="208">
        <v>15.75</v>
      </c>
      <c r="I117" s="209"/>
      <c r="J117" s="204"/>
      <c r="K117" s="204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160</v>
      </c>
      <c r="AU117" s="214" t="s">
        <v>84</v>
      </c>
      <c r="AV117" s="11" t="s">
        <v>84</v>
      </c>
      <c r="AW117" s="11" t="s">
        <v>40</v>
      </c>
      <c r="AX117" s="11" t="s">
        <v>24</v>
      </c>
      <c r="AY117" s="214" t="s">
        <v>149</v>
      </c>
    </row>
    <row r="118" spans="2:65" s="1" customFormat="1" ht="38.25" customHeight="1">
      <c r="B118" s="39"/>
      <c r="C118" s="191" t="s">
        <v>209</v>
      </c>
      <c r="D118" s="191" t="s">
        <v>151</v>
      </c>
      <c r="E118" s="192" t="s">
        <v>210</v>
      </c>
      <c r="F118" s="193" t="s">
        <v>211</v>
      </c>
      <c r="G118" s="194" t="s">
        <v>105</v>
      </c>
      <c r="H118" s="195">
        <v>198.5</v>
      </c>
      <c r="I118" s="196"/>
      <c r="J118" s="197">
        <f>ROUND(I118*H118,2)</f>
        <v>0</v>
      </c>
      <c r="K118" s="193" t="s">
        <v>155</v>
      </c>
      <c r="L118" s="59"/>
      <c r="M118" s="198" t="s">
        <v>22</v>
      </c>
      <c r="N118" s="199" t="s">
        <v>47</v>
      </c>
      <c r="O118" s="40"/>
      <c r="P118" s="200">
        <f>O118*H118</f>
        <v>0</v>
      </c>
      <c r="Q118" s="200">
        <v>1.8380000000000001E-2</v>
      </c>
      <c r="R118" s="200">
        <f>Q118*H118</f>
        <v>3.6484300000000003</v>
      </c>
      <c r="S118" s="200">
        <v>0</v>
      </c>
      <c r="T118" s="201">
        <f>S118*H118</f>
        <v>0</v>
      </c>
      <c r="AR118" s="22" t="s">
        <v>91</v>
      </c>
      <c r="AT118" s="22" t="s">
        <v>151</v>
      </c>
      <c r="AU118" s="22" t="s">
        <v>84</v>
      </c>
      <c r="AY118" s="22" t="s">
        <v>149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91</v>
      </c>
      <c r="BM118" s="22" t="s">
        <v>212</v>
      </c>
    </row>
    <row r="119" spans="2:65" s="1" customFormat="1" ht="25.5" customHeight="1">
      <c r="B119" s="39"/>
      <c r="C119" s="191" t="s">
        <v>213</v>
      </c>
      <c r="D119" s="191" t="s">
        <v>151</v>
      </c>
      <c r="E119" s="192" t="s">
        <v>214</v>
      </c>
      <c r="F119" s="193" t="s">
        <v>215</v>
      </c>
      <c r="G119" s="194" t="s">
        <v>164</v>
      </c>
      <c r="H119" s="195">
        <v>96</v>
      </c>
      <c r="I119" s="196"/>
      <c r="J119" s="197">
        <f>ROUND(I119*H119,2)</f>
        <v>0</v>
      </c>
      <c r="K119" s="193" t="s">
        <v>155</v>
      </c>
      <c r="L119" s="59"/>
      <c r="M119" s="198" t="s">
        <v>22</v>
      </c>
      <c r="N119" s="199" t="s">
        <v>47</v>
      </c>
      <c r="O119" s="40"/>
      <c r="P119" s="200">
        <f>O119*H119</f>
        <v>0</v>
      </c>
      <c r="Q119" s="200">
        <v>0</v>
      </c>
      <c r="R119" s="200">
        <f>Q119*H119</f>
        <v>0</v>
      </c>
      <c r="S119" s="200">
        <v>0</v>
      </c>
      <c r="T119" s="201">
        <f>S119*H119</f>
        <v>0</v>
      </c>
      <c r="AR119" s="22" t="s">
        <v>91</v>
      </c>
      <c r="AT119" s="22" t="s">
        <v>151</v>
      </c>
      <c r="AU119" s="22" t="s">
        <v>84</v>
      </c>
      <c r="AY119" s="22" t="s">
        <v>149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2" t="s">
        <v>24</v>
      </c>
      <c r="BK119" s="202">
        <f>ROUND(I119*H119,2)</f>
        <v>0</v>
      </c>
      <c r="BL119" s="22" t="s">
        <v>91</v>
      </c>
      <c r="BM119" s="22" t="s">
        <v>216</v>
      </c>
    </row>
    <row r="120" spans="2:65" s="1" customFormat="1" ht="25.5" customHeight="1">
      <c r="B120" s="39"/>
      <c r="C120" s="217" t="s">
        <v>10</v>
      </c>
      <c r="D120" s="217" t="s">
        <v>217</v>
      </c>
      <c r="E120" s="218" t="s">
        <v>218</v>
      </c>
      <c r="F120" s="219" t="s">
        <v>219</v>
      </c>
      <c r="G120" s="220" t="s">
        <v>164</v>
      </c>
      <c r="H120" s="221">
        <v>100.8</v>
      </c>
      <c r="I120" s="222"/>
      <c r="J120" s="223">
        <f>ROUND(I120*H120,2)</f>
        <v>0</v>
      </c>
      <c r="K120" s="219" t="s">
        <v>220</v>
      </c>
      <c r="L120" s="224"/>
      <c r="M120" s="225" t="s">
        <v>22</v>
      </c>
      <c r="N120" s="226" t="s">
        <v>47</v>
      </c>
      <c r="O120" s="40"/>
      <c r="P120" s="200">
        <f>O120*H120</f>
        <v>0</v>
      </c>
      <c r="Q120" s="200">
        <v>5.0000000000000002E-5</v>
      </c>
      <c r="R120" s="200">
        <f>Q120*H120</f>
        <v>5.0400000000000002E-3</v>
      </c>
      <c r="S120" s="200">
        <v>0</v>
      </c>
      <c r="T120" s="201">
        <f>S120*H120</f>
        <v>0</v>
      </c>
      <c r="AR120" s="22" t="s">
        <v>186</v>
      </c>
      <c r="AT120" s="22" t="s">
        <v>217</v>
      </c>
      <c r="AU120" s="22" t="s">
        <v>84</v>
      </c>
      <c r="AY120" s="22" t="s">
        <v>149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91</v>
      </c>
      <c r="BM120" s="22" t="s">
        <v>221</v>
      </c>
    </row>
    <row r="121" spans="2:65" s="11" customFormat="1" ht="13.5">
      <c r="B121" s="203"/>
      <c r="C121" s="204"/>
      <c r="D121" s="205" t="s">
        <v>160</v>
      </c>
      <c r="E121" s="204"/>
      <c r="F121" s="207" t="s">
        <v>222</v>
      </c>
      <c r="G121" s="204"/>
      <c r="H121" s="208">
        <v>100.8</v>
      </c>
      <c r="I121" s="209"/>
      <c r="J121" s="204"/>
      <c r="K121" s="204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160</v>
      </c>
      <c r="AU121" s="214" t="s">
        <v>84</v>
      </c>
      <c r="AV121" s="11" t="s">
        <v>84</v>
      </c>
      <c r="AW121" s="11" t="s">
        <v>6</v>
      </c>
      <c r="AX121" s="11" t="s">
        <v>24</v>
      </c>
      <c r="AY121" s="214" t="s">
        <v>149</v>
      </c>
    </row>
    <row r="122" spans="2:65" s="1" customFormat="1" ht="38.25" customHeight="1">
      <c r="B122" s="39"/>
      <c r="C122" s="191" t="s">
        <v>223</v>
      </c>
      <c r="D122" s="191" t="s">
        <v>151</v>
      </c>
      <c r="E122" s="192" t="s">
        <v>224</v>
      </c>
      <c r="F122" s="193" t="s">
        <v>225</v>
      </c>
      <c r="G122" s="194" t="s">
        <v>164</v>
      </c>
      <c r="H122" s="195">
        <v>18</v>
      </c>
      <c r="I122" s="196"/>
      <c r="J122" s="197">
        <f>ROUND(I122*H122,2)</f>
        <v>0</v>
      </c>
      <c r="K122" s="193" t="s">
        <v>155</v>
      </c>
      <c r="L122" s="59"/>
      <c r="M122" s="198" t="s">
        <v>22</v>
      </c>
      <c r="N122" s="199" t="s">
        <v>47</v>
      </c>
      <c r="O122" s="40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2" t="s">
        <v>91</v>
      </c>
      <c r="AT122" s="22" t="s">
        <v>151</v>
      </c>
      <c r="AU122" s="22" t="s">
        <v>84</v>
      </c>
      <c r="AY122" s="22" t="s">
        <v>149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24</v>
      </c>
      <c r="BK122" s="202">
        <f>ROUND(I122*H122,2)</f>
        <v>0</v>
      </c>
      <c r="BL122" s="22" t="s">
        <v>91</v>
      </c>
      <c r="BM122" s="22" t="s">
        <v>226</v>
      </c>
    </row>
    <row r="123" spans="2:65" s="1" customFormat="1" ht="25.5" customHeight="1">
      <c r="B123" s="39"/>
      <c r="C123" s="217" t="s">
        <v>227</v>
      </c>
      <c r="D123" s="217" t="s">
        <v>217</v>
      </c>
      <c r="E123" s="218" t="s">
        <v>228</v>
      </c>
      <c r="F123" s="219" t="s">
        <v>229</v>
      </c>
      <c r="G123" s="220" t="s">
        <v>164</v>
      </c>
      <c r="H123" s="221">
        <v>18.899999999999999</v>
      </c>
      <c r="I123" s="222"/>
      <c r="J123" s="223">
        <f>ROUND(I123*H123,2)</f>
        <v>0</v>
      </c>
      <c r="K123" s="219" t="s">
        <v>155</v>
      </c>
      <c r="L123" s="224"/>
      <c r="M123" s="225" t="s">
        <v>22</v>
      </c>
      <c r="N123" s="226" t="s">
        <v>47</v>
      </c>
      <c r="O123" s="40"/>
      <c r="P123" s="200">
        <f>O123*H123</f>
        <v>0</v>
      </c>
      <c r="Q123" s="200">
        <v>4.0000000000000003E-5</v>
      </c>
      <c r="R123" s="200">
        <f>Q123*H123</f>
        <v>7.5600000000000005E-4</v>
      </c>
      <c r="S123" s="200">
        <v>0</v>
      </c>
      <c r="T123" s="201">
        <f>S123*H123</f>
        <v>0</v>
      </c>
      <c r="AR123" s="22" t="s">
        <v>186</v>
      </c>
      <c r="AT123" s="22" t="s">
        <v>217</v>
      </c>
      <c r="AU123" s="22" t="s">
        <v>84</v>
      </c>
      <c r="AY123" s="22" t="s">
        <v>149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24</v>
      </c>
      <c r="BK123" s="202">
        <f>ROUND(I123*H123,2)</f>
        <v>0</v>
      </c>
      <c r="BL123" s="22" t="s">
        <v>91</v>
      </c>
      <c r="BM123" s="22" t="s">
        <v>230</v>
      </c>
    </row>
    <row r="124" spans="2:65" s="11" customFormat="1" ht="13.5">
      <c r="B124" s="203"/>
      <c r="C124" s="204"/>
      <c r="D124" s="205" t="s">
        <v>160</v>
      </c>
      <c r="E124" s="204"/>
      <c r="F124" s="207" t="s">
        <v>231</v>
      </c>
      <c r="G124" s="204"/>
      <c r="H124" s="208">
        <v>18.899999999999999</v>
      </c>
      <c r="I124" s="209"/>
      <c r="J124" s="204"/>
      <c r="K124" s="204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160</v>
      </c>
      <c r="AU124" s="214" t="s">
        <v>84</v>
      </c>
      <c r="AV124" s="11" t="s">
        <v>84</v>
      </c>
      <c r="AW124" s="11" t="s">
        <v>6</v>
      </c>
      <c r="AX124" s="11" t="s">
        <v>24</v>
      </c>
      <c r="AY124" s="214" t="s">
        <v>149</v>
      </c>
    </row>
    <row r="125" spans="2:65" s="1" customFormat="1" ht="16.5" customHeight="1">
      <c r="B125" s="39"/>
      <c r="C125" s="191" t="s">
        <v>232</v>
      </c>
      <c r="D125" s="191" t="s">
        <v>151</v>
      </c>
      <c r="E125" s="192" t="s">
        <v>233</v>
      </c>
      <c r="F125" s="193" t="s">
        <v>234</v>
      </c>
      <c r="G125" s="194" t="s">
        <v>235</v>
      </c>
      <c r="H125" s="195">
        <v>0.32400000000000001</v>
      </c>
      <c r="I125" s="196"/>
      <c r="J125" s="197">
        <f>ROUND(I125*H125,2)</f>
        <v>0</v>
      </c>
      <c r="K125" s="193" t="s">
        <v>155</v>
      </c>
      <c r="L125" s="59"/>
      <c r="M125" s="198" t="s">
        <v>22</v>
      </c>
      <c r="N125" s="199" t="s">
        <v>47</v>
      </c>
      <c r="O125" s="40"/>
      <c r="P125" s="200">
        <f>O125*H125</f>
        <v>0</v>
      </c>
      <c r="Q125" s="200">
        <v>2.45329</v>
      </c>
      <c r="R125" s="200">
        <f>Q125*H125</f>
        <v>0.79486595999999998</v>
      </c>
      <c r="S125" s="200">
        <v>0</v>
      </c>
      <c r="T125" s="201">
        <f>S125*H125</f>
        <v>0</v>
      </c>
      <c r="AR125" s="22" t="s">
        <v>91</v>
      </c>
      <c r="AT125" s="22" t="s">
        <v>151</v>
      </c>
      <c r="AU125" s="22" t="s">
        <v>84</v>
      </c>
      <c r="AY125" s="22" t="s">
        <v>149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2" t="s">
        <v>24</v>
      </c>
      <c r="BK125" s="202">
        <f>ROUND(I125*H125,2)</f>
        <v>0</v>
      </c>
      <c r="BL125" s="22" t="s">
        <v>91</v>
      </c>
      <c r="BM125" s="22" t="s">
        <v>236</v>
      </c>
    </row>
    <row r="126" spans="2:65" s="1" customFormat="1" ht="27">
      <c r="B126" s="39"/>
      <c r="C126" s="61"/>
      <c r="D126" s="205" t="s">
        <v>174</v>
      </c>
      <c r="E126" s="61"/>
      <c r="F126" s="215" t="s">
        <v>237</v>
      </c>
      <c r="G126" s="61"/>
      <c r="H126" s="61"/>
      <c r="I126" s="162"/>
      <c r="J126" s="61"/>
      <c r="K126" s="61"/>
      <c r="L126" s="59"/>
      <c r="M126" s="216"/>
      <c r="N126" s="40"/>
      <c r="O126" s="40"/>
      <c r="P126" s="40"/>
      <c r="Q126" s="40"/>
      <c r="R126" s="40"/>
      <c r="S126" s="40"/>
      <c r="T126" s="76"/>
      <c r="AT126" s="22" t="s">
        <v>174</v>
      </c>
      <c r="AU126" s="22" t="s">
        <v>84</v>
      </c>
    </row>
    <row r="127" spans="2:65" s="11" customFormat="1" ht="13.5">
      <c r="B127" s="203"/>
      <c r="C127" s="204"/>
      <c r="D127" s="205" t="s">
        <v>160</v>
      </c>
      <c r="E127" s="206" t="s">
        <v>22</v>
      </c>
      <c r="F127" s="207" t="s">
        <v>238</v>
      </c>
      <c r="G127" s="204"/>
      <c r="H127" s="208">
        <v>0.32400000000000001</v>
      </c>
      <c r="I127" s="209"/>
      <c r="J127" s="204"/>
      <c r="K127" s="204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160</v>
      </c>
      <c r="AU127" s="214" t="s">
        <v>84</v>
      </c>
      <c r="AV127" s="11" t="s">
        <v>84</v>
      </c>
      <c r="AW127" s="11" t="s">
        <v>40</v>
      </c>
      <c r="AX127" s="11" t="s">
        <v>24</v>
      </c>
      <c r="AY127" s="214" t="s">
        <v>149</v>
      </c>
    </row>
    <row r="128" spans="2:65" s="1" customFormat="1" ht="25.5" customHeight="1">
      <c r="B128" s="39"/>
      <c r="C128" s="191" t="s">
        <v>239</v>
      </c>
      <c r="D128" s="191" t="s">
        <v>151</v>
      </c>
      <c r="E128" s="192" t="s">
        <v>240</v>
      </c>
      <c r="F128" s="193" t="s">
        <v>241</v>
      </c>
      <c r="G128" s="194" t="s">
        <v>235</v>
      </c>
      <c r="H128" s="195">
        <v>0.32400000000000001</v>
      </c>
      <c r="I128" s="196"/>
      <c r="J128" s="197">
        <f t="shared" ref="J128:J133" si="0">ROUND(I128*H128,2)</f>
        <v>0</v>
      </c>
      <c r="K128" s="193" t="s">
        <v>155</v>
      </c>
      <c r="L128" s="59"/>
      <c r="M128" s="198" t="s">
        <v>22</v>
      </c>
      <c r="N128" s="199" t="s">
        <v>47</v>
      </c>
      <c r="O128" s="40"/>
      <c r="P128" s="200">
        <f t="shared" ref="P128:P133" si="1">O128*H128</f>
        <v>0</v>
      </c>
      <c r="Q128" s="200">
        <v>0</v>
      </c>
      <c r="R128" s="200">
        <f t="shared" ref="R128:R133" si="2">Q128*H128</f>
        <v>0</v>
      </c>
      <c r="S128" s="200">
        <v>0</v>
      </c>
      <c r="T128" s="201">
        <f t="shared" ref="T128:T133" si="3">S128*H128</f>
        <v>0</v>
      </c>
      <c r="AR128" s="22" t="s">
        <v>91</v>
      </c>
      <c r="AT128" s="22" t="s">
        <v>151</v>
      </c>
      <c r="AU128" s="22" t="s">
        <v>84</v>
      </c>
      <c r="AY128" s="22" t="s">
        <v>149</v>
      </c>
      <c r="BE128" s="202">
        <f t="shared" ref="BE128:BE133" si="4">IF(N128="základní",J128,0)</f>
        <v>0</v>
      </c>
      <c r="BF128" s="202">
        <f t="shared" ref="BF128:BF133" si="5">IF(N128="snížená",J128,0)</f>
        <v>0</v>
      </c>
      <c r="BG128" s="202">
        <f t="shared" ref="BG128:BG133" si="6">IF(N128="zákl. přenesená",J128,0)</f>
        <v>0</v>
      </c>
      <c r="BH128" s="202">
        <f t="shared" ref="BH128:BH133" si="7">IF(N128="sníž. přenesená",J128,0)</f>
        <v>0</v>
      </c>
      <c r="BI128" s="202">
        <f t="shared" ref="BI128:BI133" si="8">IF(N128="nulová",J128,0)</f>
        <v>0</v>
      </c>
      <c r="BJ128" s="22" t="s">
        <v>24</v>
      </c>
      <c r="BK128" s="202">
        <f t="shared" ref="BK128:BK133" si="9">ROUND(I128*H128,2)</f>
        <v>0</v>
      </c>
      <c r="BL128" s="22" t="s">
        <v>91</v>
      </c>
      <c r="BM128" s="22" t="s">
        <v>242</v>
      </c>
    </row>
    <row r="129" spans="2:65" s="1" customFormat="1" ht="25.5" customHeight="1">
      <c r="B129" s="39"/>
      <c r="C129" s="191" t="s">
        <v>243</v>
      </c>
      <c r="D129" s="191" t="s">
        <v>151</v>
      </c>
      <c r="E129" s="192" t="s">
        <v>244</v>
      </c>
      <c r="F129" s="193" t="s">
        <v>245</v>
      </c>
      <c r="G129" s="194" t="s">
        <v>154</v>
      </c>
      <c r="H129" s="195">
        <v>6</v>
      </c>
      <c r="I129" s="196"/>
      <c r="J129" s="197">
        <f t="shared" si="0"/>
        <v>0</v>
      </c>
      <c r="K129" s="193" t="s">
        <v>155</v>
      </c>
      <c r="L129" s="59"/>
      <c r="M129" s="198" t="s">
        <v>22</v>
      </c>
      <c r="N129" s="199" t="s">
        <v>47</v>
      </c>
      <c r="O129" s="40"/>
      <c r="P129" s="200">
        <f t="shared" si="1"/>
        <v>0</v>
      </c>
      <c r="Q129" s="200">
        <v>4.8000000000000001E-4</v>
      </c>
      <c r="R129" s="200">
        <f t="shared" si="2"/>
        <v>2.8800000000000002E-3</v>
      </c>
      <c r="S129" s="200">
        <v>0</v>
      </c>
      <c r="T129" s="201">
        <f t="shared" si="3"/>
        <v>0</v>
      </c>
      <c r="AR129" s="22" t="s">
        <v>91</v>
      </c>
      <c r="AT129" s="22" t="s">
        <v>151</v>
      </c>
      <c r="AU129" s="22" t="s">
        <v>84</v>
      </c>
      <c r="AY129" s="22" t="s">
        <v>149</v>
      </c>
      <c r="BE129" s="202">
        <f t="shared" si="4"/>
        <v>0</v>
      </c>
      <c r="BF129" s="202">
        <f t="shared" si="5"/>
        <v>0</v>
      </c>
      <c r="BG129" s="202">
        <f t="shared" si="6"/>
        <v>0</v>
      </c>
      <c r="BH129" s="202">
        <f t="shared" si="7"/>
        <v>0</v>
      </c>
      <c r="BI129" s="202">
        <f t="shared" si="8"/>
        <v>0</v>
      </c>
      <c r="BJ129" s="22" t="s">
        <v>24</v>
      </c>
      <c r="BK129" s="202">
        <f t="shared" si="9"/>
        <v>0</v>
      </c>
      <c r="BL129" s="22" t="s">
        <v>91</v>
      </c>
      <c r="BM129" s="22" t="s">
        <v>246</v>
      </c>
    </row>
    <row r="130" spans="2:65" s="1" customFormat="1" ht="16.5" customHeight="1">
      <c r="B130" s="39"/>
      <c r="C130" s="217" t="s">
        <v>9</v>
      </c>
      <c r="D130" s="217" t="s">
        <v>217</v>
      </c>
      <c r="E130" s="218" t="s">
        <v>247</v>
      </c>
      <c r="F130" s="219" t="s">
        <v>248</v>
      </c>
      <c r="G130" s="220" t="s">
        <v>154</v>
      </c>
      <c r="H130" s="221">
        <v>1</v>
      </c>
      <c r="I130" s="222"/>
      <c r="J130" s="223">
        <f t="shared" si="0"/>
        <v>0</v>
      </c>
      <c r="K130" s="219" t="s">
        <v>22</v>
      </c>
      <c r="L130" s="224"/>
      <c r="M130" s="225" t="s">
        <v>22</v>
      </c>
      <c r="N130" s="226" t="s">
        <v>47</v>
      </c>
      <c r="O130" s="40"/>
      <c r="P130" s="200">
        <f t="shared" si="1"/>
        <v>0</v>
      </c>
      <c r="Q130" s="200">
        <v>1.0800000000000001E-2</v>
      </c>
      <c r="R130" s="200">
        <f t="shared" si="2"/>
        <v>1.0800000000000001E-2</v>
      </c>
      <c r="S130" s="200">
        <v>0</v>
      </c>
      <c r="T130" s="201">
        <f t="shared" si="3"/>
        <v>0</v>
      </c>
      <c r="AR130" s="22" t="s">
        <v>186</v>
      </c>
      <c r="AT130" s="22" t="s">
        <v>217</v>
      </c>
      <c r="AU130" s="22" t="s">
        <v>84</v>
      </c>
      <c r="AY130" s="22" t="s">
        <v>149</v>
      </c>
      <c r="BE130" s="202">
        <f t="shared" si="4"/>
        <v>0</v>
      </c>
      <c r="BF130" s="202">
        <f t="shared" si="5"/>
        <v>0</v>
      </c>
      <c r="BG130" s="202">
        <f t="shared" si="6"/>
        <v>0</v>
      </c>
      <c r="BH130" s="202">
        <f t="shared" si="7"/>
        <v>0</v>
      </c>
      <c r="BI130" s="202">
        <f t="shared" si="8"/>
        <v>0</v>
      </c>
      <c r="BJ130" s="22" t="s">
        <v>24</v>
      </c>
      <c r="BK130" s="202">
        <f t="shared" si="9"/>
        <v>0</v>
      </c>
      <c r="BL130" s="22" t="s">
        <v>91</v>
      </c>
      <c r="BM130" s="22" t="s">
        <v>249</v>
      </c>
    </row>
    <row r="131" spans="2:65" s="1" customFormat="1" ht="16.5" customHeight="1">
      <c r="B131" s="39"/>
      <c r="C131" s="217" t="s">
        <v>250</v>
      </c>
      <c r="D131" s="217" t="s">
        <v>217</v>
      </c>
      <c r="E131" s="218" t="s">
        <v>251</v>
      </c>
      <c r="F131" s="219" t="s">
        <v>252</v>
      </c>
      <c r="G131" s="220" t="s">
        <v>154</v>
      </c>
      <c r="H131" s="221">
        <v>2</v>
      </c>
      <c r="I131" s="222"/>
      <c r="J131" s="223">
        <f t="shared" si="0"/>
        <v>0</v>
      </c>
      <c r="K131" s="219" t="s">
        <v>155</v>
      </c>
      <c r="L131" s="224"/>
      <c r="M131" s="225" t="s">
        <v>22</v>
      </c>
      <c r="N131" s="226" t="s">
        <v>47</v>
      </c>
      <c r="O131" s="40"/>
      <c r="P131" s="200">
        <f t="shared" si="1"/>
        <v>0</v>
      </c>
      <c r="Q131" s="200">
        <v>1.0800000000000001E-2</v>
      </c>
      <c r="R131" s="200">
        <f t="shared" si="2"/>
        <v>2.1600000000000001E-2</v>
      </c>
      <c r="S131" s="200">
        <v>0</v>
      </c>
      <c r="T131" s="201">
        <f t="shared" si="3"/>
        <v>0</v>
      </c>
      <c r="AR131" s="22" t="s">
        <v>186</v>
      </c>
      <c r="AT131" s="22" t="s">
        <v>217</v>
      </c>
      <c r="AU131" s="22" t="s">
        <v>84</v>
      </c>
      <c r="AY131" s="22" t="s">
        <v>149</v>
      </c>
      <c r="BE131" s="202">
        <f t="shared" si="4"/>
        <v>0</v>
      </c>
      <c r="BF131" s="202">
        <f t="shared" si="5"/>
        <v>0</v>
      </c>
      <c r="BG131" s="202">
        <f t="shared" si="6"/>
        <v>0</v>
      </c>
      <c r="BH131" s="202">
        <f t="shared" si="7"/>
        <v>0</v>
      </c>
      <c r="BI131" s="202">
        <f t="shared" si="8"/>
        <v>0</v>
      </c>
      <c r="BJ131" s="22" t="s">
        <v>24</v>
      </c>
      <c r="BK131" s="202">
        <f t="shared" si="9"/>
        <v>0</v>
      </c>
      <c r="BL131" s="22" t="s">
        <v>91</v>
      </c>
      <c r="BM131" s="22" t="s">
        <v>253</v>
      </c>
    </row>
    <row r="132" spans="2:65" s="1" customFormat="1" ht="16.5" customHeight="1">
      <c r="B132" s="39"/>
      <c r="C132" s="217" t="s">
        <v>254</v>
      </c>
      <c r="D132" s="217" t="s">
        <v>217</v>
      </c>
      <c r="E132" s="218" t="s">
        <v>255</v>
      </c>
      <c r="F132" s="219" t="s">
        <v>256</v>
      </c>
      <c r="G132" s="220" t="s">
        <v>154</v>
      </c>
      <c r="H132" s="221">
        <v>2</v>
      </c>
      <c r="I132" s="222"/>
      <c r="J132" s="223">
        <f t="shared" si="0"/>
        <v>0</v>
      </c>
      <c r="K132" s="219" t="s">
        <v>155</v>
      </c>
      <c r="L132" s="224"/>
      <c r="M132" s="225" t="s">
        <v>22</v>
      </c>
      <c r="N132" s="226" t="s">
        <v>47</v>
      </c>
      <c r="O132" s="40"/>
      <c r="P132" s="200">
        <f t="shared" si="1"/>
        <v>0</v>
      </c>
      <c r="Q132" s="200">
        <v>1.04E-2</v>
      </c>
      <c r="R132" s="200">
        <f t="shared" si="2"/>
        <v>2.0799999999999999E-2</v>
      </c>
      <c r="S132" s="200">
        <v>0</v>
      </c>
      <c r="T132" s="201">
        <f t="shared" si="3"/>
        <v>0</v>
      </c>
      <c r="AR132" s="22" t="s">
        <v>186</v>
      </c>
      <c r="AT132" s="22" t="s">
        <v>217</v>
      </c>
      <c r="AU132" s="22" t="s">
        <v>84</v>
      </c>
      <c r="AY132" s="22" t="s">
        <v>149</v>
      </c>
      <c r="BE132" s="202">
        <f t="shared" si="4"/>
        <v>0</v>
      </c>
      <c r="BF132" s="202">
        <f t="shared" si="5"/>
        <v>0</v>
      </c>
      <c r="BG132" s="202">
        <f t="shared" si="6"/>
        <v>0</v>
      </c>
      <c r="BH132" s="202">
        <f t="shared" si="7"/>
        <v>0</v>
      </c>
      <c r="BI132" s="202">
        <f t="shared" si="8"/>
        <v>0</v>
      </c>
      <c r="BJ132" s="22" t="s">
        <v>24</v>
      </c>
      <c r="BK132" s="202">
        <f t="shared" si="9"/>
        <v>0</v>
      </c>
      <c r="BL132" s="22" t="s">
        <v>91</v>
      </c>
      <c r="BM132" s="22" t="s">
        <v>257</v>
      </c>
    </row>
    <row r="133" spans="2:65" s="1" customFormat="1" ht="16.5" customHeight="1">
      <c r="B133" s="39"/>
      <c r="C133" s="217" t="s">
        <v>258</v>
      </c>
      <c r="D133" s="217" t="s">
        <v>217</v>
      </c>
      <c r="E133" s="218" t="s">
        <v>259</v>
      </c>
      <c r="F133" s="219" t="s">
        <v>260</v>
      </c>
      <c r="G133" s="220" t="s">
        <v>154</v>
      </c>
      <c r="H133" s="221">
        <v>1</v>
      </c>
      <c r="I133" s="222"/>
      <c r="J133" s="223">
        <f t="shared" si="0"/>
        <v>0</v>
      </c>
      <c r="K133" s="219" t="s">
        <v>220</v>
      </c>
      <c r="L133" s="224"/>
      <c r="M133" s="225" t="s">
        <v>22</v>
      </c>
      <c r="N133" s="226" t="s">
        <v>47</v>
      </c>
      <c r="O133" s="40"/>
      <c r="P133" s="200">
        <f t="shared" si="1"/>
        <v>0</v>
      </c>
      <c r="Q133" s="200">
        <v>1.0200000000000001E-2</v>
      </c>
      <c r="R133" s="200">
        <f t="shared" si="2"/>
        <v>1.0200000000000001E-2</v>
      </c>
      <c r="S133" s="200">
        <v>0</v>
      </c>
      <c r="T133" s="201">
        <f t="shared" si="3"/>
        <v>0</v>
      </c>
      <c r="AR133" s="22" t="s">
        <v>186</v>
      </c>
      <c r="AT133" s="22" t="s">
        <v>217</v>
      </c>
      <c r="AU133" s="22" t="s">
        <v>84</v>
      </c>
      <c r="AY133" s="22" t="s">
        <v>149</v>
      </c>
      <c r="BE133" s="202">
        <f t="shared" si="4"/>
        <v>0</v>
      </c>
      <c r="BF133" s="202">
        <f t="shared" si="5"/>
        <v>0</v>
      </c>
      <c r="BG133" s="202">
        <f t="shared" si="6"/>
        <v>0</v>
      </c>
      <c r="BH133" s="202">
        <f t="shared" si="7"/>
        <v>0</v>
      </c>
      <c r="BI133" s="202">
        <f t="shared" si="8"/>
        <v>0</v>
      </c>
      <c r="BJ133" s="22" t="s">
        <v>24</v>
      </c>
      <c r="BK133" s="202">
        <f t="shared" si="9"/>
        <v>0</v>
      </c>
      <c r="BL133" s="22" t="s">
        <v>91</v>
      </c>
      <c r="BM133" s="22" t="s">
        <v>261</v>
      </c>
    </row>
    <row r="134" spans="2:65" s="10" customFormat="1" ht="29.85" customHeight="1">
      <c r="B134" s="175"/>
      <c r="C134" s="176"/>
      <c r="D134" s="177" t="s">
        <v>75</v>
      </c>
      <c r="E134" s="189" t="s">
        <v>191</v>
      </c>
      <c r="F134" s="189" t="s">
        <v>262</v>
      </c>
      <c r="G134" s="176"/>
      <c r="H134" s="176"/>
      <c r="I134" s="179"/>
      <c r="J134" s="190">
        <f>BK134</f>
        <v>0</v>
      </c>
      <c r="K134" s="176"/>
      <c r="L134" s="181"/>
      <c r="M134" s="182"/>
      <c r="N134" s="183"/>
      <c r="O134" s="183"/>
      <c r="P134" s="184">
        <f>SUM(P135:P151)</f>
        <v>0</v>
      </c>
      <c r="Q134" s="183"/>
      <c r="R134" s="184">
        <f>SUM(R135:R151)</f>
        <v>1.2008999999999999E-2</v>
      </c>
      <c r="S134" s="183"/>
      <c r="T134" s="185">
        <f>SUM(T135:T151)</f>
        <v>21.699798000000005</v>
      </c>
      <c r="AR134" s="186" t="s">
        <v>24</v>
      </c>
      <c r="AT134" s="187" t="s">
        <v>75</v>
      </c>
      <c r="AU134" s="187" t="s">
        <v>24</v>
      </c>
      <c r="AY134" s="186" t="s">
        <v>149</v>
      </c>
      <c r="BK134" s="188">
        <f>SUM(BK135:BK151)</f>
        <v>0</v>
      </c>
    </row>
    <row r="135" spans="2:65" s="1" customFormat="1" ht="25.5" customHeight="1">
      <c r="B135" s="39"/>
      <c r="C135" s="191" t="s">
        <v>263</v>
      </c>
      <c r="D135" s="191" t="s">
        <v>151</v>
      </c>
      <c r="E135" s="192" t="s">
        <v>264</v>
      </c>
      <c r="F135" s="193" t="s">
        <v>265</v>
      </c>
      <c r="G135" s="194" t="s">
        <v>105</v>
      </c>
      <c r="H135" s="195">
        <v>52.7</v>
      </c>
      <c r="I135" s="196"/>
      <c r="J135" s="197">
        <f>ROUND(I135*H135,2)</f>
        <v>0</v>
      </c>
      <c r="K135" s="193" t="s">
        <v>155</v>
      </c>
      <c r="L135" s="59"/>
      <c r="M135" s="198" t="s">
        <v>22</v>
      </c>
      <c r="N135" s="199" t="s">
        <v>47</v>
      </c>
      <c r="O135" s="40"/>
      <c r="P135" s="200">
        <f>O135*H135</f>
        <v>0</v>
      </c>
      <c r="Q135" s="200">
        <v>1.2999999999999999E-4</v>
      </c>
      <c r="R135" s="200">
        <f>Q135*H135</f>
        <v>6.8509999999999995E-3</v>
      </c>
      <c r="S135" s="200">
        <v>0</v>
      </c>
      <c r="T135" s="201">
        <f>S135*H135</f>
        <v>0</v>
      </c>
      <c r="AR135" s="22" t="s">
        <v>91</v>
      </c>
      <c r="AT135" s="22" t="s">
        <v>151</v>
      </c>
      <c r="AU135" s="22" t="s">
        <v>84</v>
      </c>
      <c r="AY135" s="22" t="s">
        <v>149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91</v>
      </c>
      <c r="BM135" s="22" t="s">
        <v>266</v>
      </c>
    </row>
    <row r="136" spans="2:65" s="1" customFormat="1" ht="63.75" customHeight="1">
      <c r="B136" s="39"/>
      <c r="C136" s="191" t="s">
        <v>267</v>
      </c>
      <c r="D136" s="191" t="s">
        <v>151</v>
      </c>
      <c r="E136" s="192" t="s">
        <v>268</v>
      </c>
      <c r="F136" s="193" t="s">
        <v>269</v>
      </c>
      <c r="G136" s="194" t="s">
        <v>105</v>
      </c>
      <c r="H136" s="195">
        <v>52.7</v>
      </c>
      <c r="I136" s="196"/>
      <c r="J136" s="197">
        <f>ROUND(I136*H136,2)</f>
        <v>0</v>
      </c>
      <c r="K136" s="193" t="s">
        <v>155</v>
      </c>
      <c r="L136" s="59"/>
      <c r="M136" s="198" t="s">
        <v>22</v>
      </c>
      <c r="N136" s="199" t="s">
        <v>47</v>
      </c>
      <c r="O136" s="40"/>
      <c r="P136" s="200">
        <f>O136*H136</f>
        <v>0</v>
      </c>
      <c r="Q136" s="200">
        <v>4.0000000000000003E-5</v>
      </c>
      <c r="R136" s="200">
        <f>Q136*H136</f>
        <v>2.1080000000000005E-3</v>
      </c>
      <c r="S136" s="200">
        <v>0</v>
      </c>
      <c r="T136" s="201">
        <f>S136*H136</f>
        <v>0</v>
      </c>
      <c r="AR136" s="22" t="s">
        <v>91</v>
      </c>
      <c r="AT136" s="22" t="s">
        <v>151</v>
      </c>
      <c r="AU136" s="22" t="s">
        <v>84</v>
      </c>
      <c r="AY136" s="22" t="s">
        <v>149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2" t="s">
        <v>24</v>
      </c>
      <c r="BK136" s="202">
        <f>ROUND(I136*H136,2)</f>
        <v>0</v>
      </c>
      <c r="BL136" s="22" t="s">
        <v>91</v>
      </c>
      <c r="BM136" s="22" t="s">
        <v>270</v>
      </c>
    </row>
    <row r="137" spans="2:65" s="1" customFormat="1" ht="25.5" customHeight="1">
      <c r="B137" s="39"/>
      <c r="C137" s="191" t="s">
        <v>271</v>
      </c>
      <c r="D137" s="191" t="s">
        <v>151</v>
      </c>
      <c r="E137" s="192" t="s">
        <v>272</v>
      </c>
      <c r="F137" s="193" t="s">
        <v>273</v>
      </c>
      <c r="G137" s="194" t="s">
        <v>105</v>
      </c>
      <c r="H137" s="195">
        <v>49.35</v>
      </c>
      <c r="I137" s="196"/>
      <c r="J137" s="197">
        <f>ROUND(I137*H137,2)</f>
        <v>0</v>
      </c>
      <c r="K137" s="193" t="s">
        <v>155</v>
      </c>
      <c r="L137" s="59"/>
      <c r="M137" s="198" t="s">
        <v>22</v>
      </c>
      <c r="N137" s="199" t="s">
        <v>47</v>
      </c>
      <c r="O137" s="40"/>
      <c r="P137" s="200">
        <f>O137*H137</f>
        <v>0</v>
      </c>
      <c r="Q137" s="200">
        <v>0</v>
      </c>
      <c r="R137" s="200">
        <f>Q137*H137</f>
        <v>0</v>
      </c>
      <c r="S137" s="200">
        <v>0.26100000000000001</v>
      </c>
      <c r="T137" s="201">
        <f>S137*H137</f>
        <v>12.88035</v>
      </c>
      <c r="AR137" s="22" t="s">
        <v>91</v>
      </c>
      <c r="AT137" s="22" t="s">
        <v>151</v>
      </c>
      <c r="AU137" s="22" t="s">
        <v>84</v>
      </c>
      <c r="AY137" s="22" t="s">
        <v>149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91</v>
      </c>
      <c r="BM137" s="22" t="s">
        <v>274</v>
      </c>
    </row>
    <row r="138" spans="2:65" s="11" customFormat="1" ht="13.5">
      <c r="B138" s="203"/>
      <c r="C138" s="204"/>
      <c r="D138" s="205" t="s">
        <v>160</v>
      </c>
      <c r="E138" s="206" t="s">
        <v>22</v>
      </c>
      <c r="F138" s="207" t="s">
        <v>275</v>
      </c>
      <c r="G138" s="204"/>
      <c r="H138" s="208">
        <v>49.35</v>
      </c>
      <c r="I138" s="209"/>
      <c r="J138" s="204"/>
      <c r="K138" s="204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160</v>
      </c>
      <c r="AU138" s="214" t="s">
        <v>84</v>
      </c>
      <c r="AV138" s="11" t="s">
        <v>84</v>
      </c>
      <c r="AW138" s="11" t="s">
        <v>40</v>
      </c>
      <c r="AX138" s="11" t="s">
        <v>24</v>
      </c>
      <c r="AY138" s="214" t="s">
        <v>149</v>
      </c>
    </row>
    <row r="139" spans="2:65" s="1" customFormat="1" ht="38.25" customHeight="1">
      <c r="B139" s="39"/>
      <c r="C139" s="191" t="s">
        <v>276</v>
      </c>
      <c r="D139" s="191" t="s">
        <v>151</v>
      </c>
      <c r="E139" s="192" t="s">
        <v>277</v>
      </c>
      <c r="F139" s="193" t="s">
        <v>278</v>
      </c>
      <c r="G139" s="194" t="s">
        <v>235</v>
      </c>
      <c r="H139" s="195">
        <v>1.4850000000000001</v>
      </c>
      <c r="I139" s="196"/>
      <c r="J139" s="197">
        <f>ROUND(I139*H139,2)</f>
        <v>0</v>
      </c>
      <c r="K139" s="193" t="s">
        <v>155</v>
      </c>
      <c r="L139" s="59"/>
      <c r="M139" s="198" t="s">
        <v>22</v>
      </c>
      <c r="N139" s="199" t="s">
        <v>47</v>
      </c>
      <c r="O139" s="40"/>
      <c r="P139" s="200">
        <f>O139*H139</f>
        <v>0</v>
      </c>
      <c r="Q139" s="200">
        <v>0</v>
      </c>
      <c r="R139" s="200">
        <f>Q139*H139</f>
        <v>0</v>
      </c>
      <c r="S139" s="200">
        <v>1.8</v>
      </c>
      <c r="T139" s="201">
        <f>S139*H139</f>
        <v>2.673</v>
      </c>
      <c r="AR139" s="22" t="s">
        <v>91</v>
      </c>
      <c r="AT139" s="22" t="s">
        <v>151</v>
      </c>
      <c r="AU139" s="22" t="s">
        <v>84</v>
      </c>
      <c r="AY139" s="22" t="s">
        <v>149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24</v>
      </c>
      <c r="BK139" s="202">
        <f>ROUND(I139*H139,2)</f>
        <v>0</v>
      </c>
      <c r="BL139" s="22" t="s">
        <v>91</v>
      </c>
      <c r="BM139" s="22" t="s">
        <v>279</v>
      </c>
    </row>
    <row r="140" spans="2:65" s="11" customFormat="1" ht="13.5">
      <c r="B140" s="203"/>
      <c r="C140" s="204"/>
      <c r="D140" s="205" t="s">
        <v>160</v>
      </c>
      <c r="E140" s="206" t="s">
        <v>22</v>
      </c>
      <c r="F140" s="207" t="s">
        <v>280</v>
      </c>
      <c r="G140" s="204"/>
      <c r="H140" s="208">
        <v>1.4850000000000001</v>
      </c>
      <c r="I140" s="209"/>
      <c r="J140" s="204"/>
      <c r="K140" s="204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160</v>
      </c>
      <c r="AU140" s="214" t="s">
        <v>84</v>
      </c>
      <c r="AV140" s="11" t="s">
        <v>84</v>
      </c>
      <c r="AW140" s="11" t="s">
        <v>40</v>
      </c>
      <c r="AX140" s="11" t="s">
        <v>24</v>
      </c>
      <c r="AY140" s="214" t="s">
        <v>149</v>
      </c>
    </row>
    <row r="141" spans="2:65" s="1" customFormat="1" ht="25.5" customHeight="1">
      <c r="B141" s="39"/>
      <c r="C141" s="191" t="s">
        <v>281</v>
      </c>
      <c r="D141" s="191" t="s">
        <v>151</v>
      </c>
      <c r="E141" s="192" t="s">
        <v>282</v>
      </c>
      <c r="F141" s="193" t="s">
        <v>283</v>
      </c>
      <c r="G141" s="194" t="s">
        <v>235</v>
      </c>
      <c r="H141" s="195">
        <v>0.32500000000000001</v>
      </c>
      <c r="I141" s="196"/>
      <c r="J141" s="197">
        <f>ROUND(I141*H141,2)</f>
        <v>0</v>
      </c>
      <c r="K141" s="193" t="s">
        <v>155</v>
      </c>
      <c r="L141" s="59"/>
      <c r="M141" s="198" t="s">
        <v>22</v>
      </c>
      <c r="N141" s="199" t="s">
        <v>47</v>
      </c>
      <c r="O141" s="40"/>
      <c r="P141" s="200">
        <f>O141*H141</f>
        <v>0</v>
      </c>
      <c r="Q141" s="200">
        <v>0</v>
      </c>
      <c r="R141" s="200">
        <f>Q141*H141</f>
        <v>0</v>
      </c>
      <c r="S141" s="200">
        <v>2.2000000000000002</v>
      </c>
      <c r="T141" s="201">
        <f>S141*H141</f>
        <v>0.71500000000000008</v>
      </c>
      <c r="AR141" s="22" t="s">
        <v>91</v>
      </c>
      <c r="AT141" s="22" t="s">
        <v>151</v>
      </c>
      <c r="AU141" s="22" t="s">
        <v>84</v>
      </c>
      <c r="AY141" s="22" t="s">
        <v>149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91</v>
      </c>
      <c r="BM141" s="22" t="s">
        <v>284</v>
      </c>
    </row>
    <row r="142" spans="2:65" s="11" customFormat="1" ht="13.5">
      <c r="B142" s="203"/>
      <c r="C142" s="204"/>
      <c r="D142" s="205" t="s">
        <v>160</v>
      </c>
      <c r="E142" s="206" t="s">
        <v>22</v>
      </c>
      <c r="F142" s="207" t="s">
        <v>285</v>
      </c>
      <c r="G142" s="204"/>
      <c r="H142" s="208">
        <v>0.32500000000000001</v>
      </c>
      <c r="I142" s="209"/>
      <c r="J142" s="204"/>
      <c r="K142" s="204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160</v>
      </c>
      <c r="AU142" s="214" t="s">
        <v>84</v>
      </c>
      <c r="AV142" s="11" t="s">
        <v>84</v>
      </c>
      <c r="AW142" s="11" t="s">
        <v>40</v>
      </c>
      <c r="AX142" s="11" t="s">
        <v>24</v>
      </c>
      <c r="AY142" s="214" t="s">
        <v>149</v>
      </c>
    </row>
    <row r="143" spans="2:65" s="1" customFormat="1" ht="25.5" customHeight="1">
      <c r="B143" s="39"/>
      <c r="C143" s="191" t="s">
        <v>286</v>
      </c>
      <c r="D143" s="191" t="s">
        <v>151</v>
      </c>
      <c r="E143" s="192" t="s">
        <v>287</v>
      </c>
      <c r="F143" s="193" t="s">
        <v>288</v>
      </c>
      <c r="G143" s="194" t="s">
        <v>105</v>
      </c>
      <c r="H143" s="195">
        <v>4.05</v>
      </c>
      <c r="I143" s="196"/>
      <c r="J143" s="197">
        <f>ROUND(I143*H143,2)</f>
        <v>0</v>
      </c>
      <c r="K143" s="193" t="s">
        <v>155</v>
      </c>
      <c r="L143" s="59"/>
      <c r="M143" s="198" t="s">
        <v>22</v>
      </c>
      <c r="N143" s="199" t="s">
        <v>47</v>
      </c>
      <c r="O143" s="40"/>
      <c r="P143" s="200">
        <f>O143*H143</f>
        <v>0</v>
      </c>
      <c r="Q143" s="200">
        <v>0</v>
      </c>
      <c r="R143" s="200">
        <f>Q143*H143</f>
        <v>0</v>
      </c>
      <c r="S143" s="200">
        <v>4.8000000000000001E-2</v>
      </c>
      <c r="T143" s="201">
        <f>S143*H143</f>
        <v>0.19439999999999999</v>
      </c>
      <c r="AR143" s="22" t="s">
        <v>91</v>
      </c>
      <c r="AT143" s="22" t="s">
        <v>151</v>
      </c>
      <c r="AU143" s="22" t="s">
        <v>84</v>
      </c>
      <c r="AY143" s="22" t="s">
        <v>149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2" t="s">
        <v>24</v>
      </c>
      <c r="BK143" s="202">
        <f>ROUND(I143*H143,2)</f>
        <v>0</v>
      </c>
      <c r="BL143" s="22" t="s">
        <v>91</v>
      </c>
      <c r="BM143" s="22" t="s">
        <v>289</v>
      </c>
    </row>
    <row r="144" spans="2:65" s="11" customFormat="1" ht="13.5">
      <c r="B144" s="203"/>
      <c r="C144" s="204"/>
      <c r="D144" s="205" t="s">
        <v>160</v>
      </c>
      <c r="E144" s="206" t="s">
        <v>22</v>
      </c>
      <c r="F144" s="207" t="s">
        <v>290</v>
      </c>
      <c r="G144" s="204"/>
      <c r="H144" s="208">
        <v>4.05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160</v>
      </c>
      <c r="AU144" s="214" t="s">
        <v>84</v>
      </c>
      <c r="AV144" s="11" t="s">
        <v>84</v>
      </c>
      <c r="AW144" s="11" t="s">
        <v>40</v>
      </c>
      <c r="AX144" s="11" t="s">
        <v>24</v>
      </c>
      <c r="AY144" s="214" t="s">
        <v>149</v>
      </c>
    </row>
    <row r="145" spans="2:65" s="1" customFormat="1" ht="25.5" customHeight="1">
      <c r="B145" s="39"/>
      <c r="C145" s="191" t="s">
        <v>291</v>
      </c>
      <c r="D145" s="191" t="s">
        <v>151</v>
      </c>
      <c r="E145" s="192" t="s">
        <v>292</v>
      </c>
      <c r="F145" s="193" t="s">
        <v>293</v>
      </c>
      <c r="G145" s="194" t="s">
        <v>105</v>
      </c>
      <c r="H145" s="195">
        <v>14.247999999999999</v>
      </c>
      <c r="I145" s="196"/>
      <c r="J145" s="197">
        <f>ROUND(I145*H145,2)</f>
        <v>0</v>
      </c>
      <c r="K145" s="193" t="s">
        <v>155</v>
      </c>
      <c r="L145" s="59"/>
      <c r="M145" s="198" t="s">
        <v>22</v>
      </c>
      <c r="N145" s="199" t="s">
        <v>47</v>
      </c>
      <c r="O145" s="40"/>
      <c r="P145" s="200">
        <f>O145*H145</f>
        <v>0</v>
      </c>
      <c r="Q145" s="200">
        <v>0</v>
      </c>
      <c r="R145" s="200">
        <f>Q145*H145</f>
        <v>0</v>
      </c>
      <c r="S145" s="200">
        <v>7.5999999999999998E-2</v>
      </c>
      <c r="T145" s="201">
        <f>S145*H145</f>
        <v>1.082848</v>
      </c>
      <c r="AR145" s="22" t="s">
        <v>91</v>
      </c>
      <c r="AT145" s="22" t="s">
        <v>151</v>
      </c>
      <c r="AU145" s="22" t="s">
        <v>84</v>
      </c>
      <c r="AY145" s="22" t="s">
        <v>149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2" t="s">
        <v>24</v>
      </c>
      <c r="BK145" s="202">
        <f>ROUND(I145*H145,2)</f>
        <v>0</v>
      </c>
      <c r="BL145" s="22" t="s">
        <v>91</v>
      </c>
      <c r="BM145" s="22" t="s">
        <v>294</v>
      </c>
    </row>
    <row r="146" spans="2:65" s="11" customFormat="1" ht="13.5">
      <c r="B146" s="203"/>
      <c r="C146" s="204"/>
      <c r="D146" s="205" t="s">
        <v>160</v>
      </c>
      <c r="E146" s="206" t="s">
        <v>22</v>
      </c>
      <c r="F146" s="207" t="s">
        <v>295</v>
      </c>
      <c r="G146" s="204"/>
      <c r="H146" s="208">
        <v>14.247999999999999</v>
      </c>
      <c r="I146" s="209"/>
      <c r="J146" s="204"/>
      <c r="K146" s="204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160</v>
      </c>
      <c r="AU146" s="214" t="s">
        <v>84</v>
      </c>
      <c r="AV146" s="11" t="s">
        <v>84</v>
      </c>
      <c r="AW146" s="11" t="s">
        <v>40</v>
      </c>
      <c r="AX146" s="11" t="s">
        <v>24</v>
      </c>
      <c r="AY146" s="214" t="s">
        <v>149</v>
      </c>
    </row>
    <row r="147" spans="2:65" s="1" customFormat="1" ht="25.5" customHeight="1">
      <c r="B147" s="39"/>
      <c r="C147" s="191" t="s">
        <v>296</v>
      </c>
      <c r="D147" s="191" t="s">
        <v>151</v>
      </c>
      <c r="E147" s="192" t="s">
        <v>297</v>
      </c>
      <c r="F147" s="193" t="s">
        <v>298</v>
      </c>
      <c r="G147" s="194" t="s">
        <v>164</v>
      </c>
      <c r="H147" s="195">
        <v>45</v>
      </c>
      <c r="I147" s="196"/>
      <c r="J147" s="197">
        <f>ROUND(I147*H147,2)</f>
        <v>0</v>
      </c>
      <c r="K147" s="193" t="s">
        <v>155</v>
      </c>
      <c r="L147" s="59"/>
      <c r="M147" s="198" t="s">
        <v>22</v>
      </c>
      <c r="N147" s="199" t="s">
        <v>47</v>
      </c>
      <c r="O147" s="40"/>
      <c r="P147" s="200">
        <f>O147*H147</f>
        <v>0</v>
      </c>
      <c r="Q147" s="200">
        <v>0</v>
      </c>
      <c r="R147" s="200">
        <f>Q147*H147</f>
        <v>0</v>
      </c>
      <c r="S147" s="200">
        <v>8.9999999999999993E-3</v>
      </c>
      <c r="T147" s="201">
        <f>S147*H147</f>
        <v>0.40499999999999997</v>
      </c>
      <c r="AR147" s="22" t="s">
        <v>91</v>
      </c>
      <c r="AT147" s="22" t="s">
        <v>151</v>
      </c>
      <c r="AU147" s="22" t="s">
        <v>84</v>
      </c>
      <c r="AY147" s="22" t="s">
        <v>149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2" t="s">
        <v>24</v>
      </c>
      <c r="BK147" s="202">
        <f>ROUND(I147*H147,2)</f>
        <v>0</v>
      </c>
      <c r="BL147" s="22" t="s">
        <v>91</v>
      </c>
      <c r="BM147" s="22" t="s">
        <v>299</v>
      </c>
    </row>
    <row r="148" spans="2:65" s="1" customFormat="1" ht="25.5" customHeight="1">
      <c r="B148" s="39"/>
      <c r="C148" s="191" t="s">
        <v>300</v>
      </c>
      <c r="D148" s="191" t="s">
        <v>151</v>
      </c>
      <c r="E148" s="192" t="s">
        <v>301</v>
      </c>
      <c r="F148" s="193" t="s">
        <v>302</v>
      </c>
      <c r="G148" s="194" t="s">
        <v>164</v>
      </c>
      <c r="H148" s="195">
        <v>2.5</v>
      </c>
      <c r="I148" s="196"/>
      <c r="J148" s="197">
        <f>ROUND(I148*H148,2)</f>
        <v>0</v>
      </c>
      <c r="K148" s="193" t="s">
        <v>155</v>
      </c>
      <c r="L148" s="59"/>
      <c r="M148" s="198" t="s">
        <v>22</v>
      </c>
      <c r="N148" s="199" t="s">
        <v>47</v>
      </c>
      <c r="O148" s="40"/>
      <c r="P148" s="200">
        <f>O148*H148</f>
        <v>0</v>
      </c>
      <c r="Q148" s="200">
        <v>1.2199999999999999E-3</v>
      </c>
      <c r="R148" s="200">
        <f>Q148*H148</f>
        <v>3.0499999999999998E-3</v>
      </c>
      <c r="S148" s="200">
        <v>7.0000000000000007E-2</v>
      </c>
      <c r="T148" s="201">
        <f>S148*H148</f>
        <v>0.17500000000000002</v>
      </c>
      <c r="AR148" s="22" t="s">
        <v>91</v>
      </c>
      <c r="AT148" s="22" t="s">
        <v>151</v>
      </c>
      <c r="AU148" s="22" t="s">
        <v>84</v>
      </c>
      <c r="AY148" s="22" t="s">
        <v>149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2" t="s">
        <v>24</v>
      </c>
      <c r="BK148" s="202">
        <f>ROUND(I148*H148,2)</f>
        <v>0</v>
      </c>
      <c r="BL148" s="22" t="s">
        <v>91</v>
      </c>
      <c r="BM148" s="22" t="s">
        <v>303</v>
      </c>
    </row>
    <row r="149" spans="2:65" s="11" customFormat="1" ht="13.5">
      <c r="B149" s="203"/>
      <c r="C149" s="204"/>
      <c r="D149" s="205" t="s">
        <v>160</v>
      </c>
      <c r="E149" s="206" t="s">
        <v>22</v>
      </c>
      <c r="F149" s="207" t="s">
        <v>304</v>
      </c>
      <c r="G149" s="204"/>
      <c r="H149" s="208">
        <v>2.5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160</v>
      </c>
      <c r="AU149" s="214" t="s">
        <v>84</v>
      </c>
      <c r="AV149" s="11" t="s">
        <v>84</v>
      </c>
      <c r="AW149" s="11" t="s">
        <v>40</v>
      </c>
      <c r="AX149" s="11" t="s">
        <v>24</v>
      </c>
      <c r="AY149" s="214" t="s">
        <v>149</v>
      </c>
    </row>
    <row r="150" spans="2:65" s="1" customFormat="1" ht="25.5" customHeight="1">
      <c r="B150" s="39"/>
      <c r="C150" s="191" t="s">
        <v>305</v>
      </c>
      <c r="D150" s="191" t="s">
        <v>151</v>
      </c>
      <c r="E150" s="192" t="s">
        <v>306</v>
      </c>
      <c r="F150" s="193" t="s">
        <v>307</v>
      </c>
      <c r="G150" s="194" t="s">
        <v>105</v>
      </c>
      <c r="H150" s="195">
        <v>77.7</v>
      </c>
      <c r="I150" s="196"/>
      <c r="J150" s="197">
        <f>ROUND(I150*H150,2)</f>
        <v>0</v>
      </c>
      <c r="K150" s="193" t="s">
        <v>155</v>
      </c>
      <c r="L150" s="59"/>
      <c r="M150" s="198" t="s">
        <v>22</v>
      </c>
      <c r="N150" s="199" t="s">
        <v>47</v>
      </c>
      <c r="O150" s="40"/>
      <c r="P150" s="200">
        <f>O150*H150</f>
        <v>0</v>
      </c>
      <c r="Q150" s="200">
        <v>0</v>
      </c>
      <c r="R150" s="200">
        <f>Q150*H150</f>
        <v>0</v>
      </c>
      <c r="S150" s="200">
        <v>4.5999999999999999E-2</v>
      </c>
      <c r="T150" s="201">
        <f>S150*H150</f>
        <v>3.5742000000000003</v>
      </c>
      <c r="AR150" s="22" t="s">
        <v>91</v>
      </c>
      <c r="AT150" s="22" t="s">
        <v>151</v>
      </c>
      <c r="AU150" s="22" t="s">
        <v>84</v>
      </c>
      <c r="AY150" s="22" t="s">
        <v>149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2" t="s">
        <v>24</v>
      </c>
      <c r="BK150" s="202">
        <f>ROUND(I150*H150,2)</f>
        <v>0</v>
      </c>
      <c r="BL150" s="22" t="s">
        <v>91</v>
      </c>
      <c r="BM150" s="22" t="s">
        <v>308</v>
      </c>
    </row>
    <row r="151" spans="2:65" s="11" customFormat="1" ht="13.5">
      <c r="B151" s="203"/>
      <c r="C151" s="204"/>
      <c r="D151" s="205" t="s">
        <v>160</v>
      </c>
      <c r="E151" s="206" t="s">
        <v>22</v>
      </c>
      <c r="F151" s="207" t="s">
        <v>309</v>
      </c>
      <c r="G151" s="204"/>
      <c r="H151" s="208">
        <v>77.7</v>
      </c>
      <c r="I151" s="209"/>
      <c r="J151" s="204"/>
      <c r="K151" s="204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160</v>
      </c>
      <c r="AU151" s="214" t="s">
        <v>84</v>
      </c>
      <c r="AV151" s="11" t="s">
        <v>84</v>
      </c>
      <c r="AW151" s="11" t="s">
        <v>40</v>
      </c>
      <c r="AX151" s="11" t="s">
        <v>24</v>
      </c>
      <c r="AY151" s="214" t="s">
        <v>149</v>
      </c>
    </row>
    <row r="152" spans="2:65" s="10" customFormat="1" ht="29.85" customHeight="1">
      <c r="B152" s="175"/>
      <c r="C152" s="176"/>
      <c r="D152" s="177" t="s">
        <v>75</v>
      </c>
      <c r="E152" s="189" t="s">
        <v>310</v>
      </c>
      <c r="F152" s="189" t="s">
        <v>311</v>
      </c>
      <c r="G152" s="176"/>
      <c r="H152" s="176"/>
      <c r="I152" s="179"/>
      <c r="J152" s="190">
        <f>BK152</f>
        <v>0</v>
      </c>
      <c r="K152" s="176"/>
      <c r="L152" s="181"/>
      <c r="M152" s="182"/>
      <c r="N152" s="183"/>
      <c r="O152" s="183"/>
      <c r="P152" s="184">
        <f>SUM(P153:P158)</f>
        <v>0</v>
      </c>
      <c r="Q152" s="183"/>
      <c r="R152" s="184">
        <f>SUM(R153:R158)</f>
        <v>0</v>
      </c>
      <c r="S152" s="183"/>
      <c r="T152" s="185">
        <f>SUM(T153:T158)</f>
        <v>0</v>
      </c>
      <c r="AR152" s="186" t="s">
        <v>24</v>
      </c>
      <c r="AT152" s="187" t="s">
        <v>75</v>
      </c>
      <c r="AU152" s="187" t="s">
        <v>24</v>
      </c>
      <c r="AY152" s="186" t="s">
        <v>149</v>
      </c>
      <c r="BK152" s="188">
        <f>SUM(BK153:BK158)</f>
        <v>0</v>
      </c>
    </row>
    <row r="153" spans="2:65" s="1" customFormat="1" ht="25.5" customHeight="1">
      <c r="B153" s="39"/>
      <c r="C153" s="191" t="s">
        <v>312</v>
      </c>
      <c r="D153" s="191" t="s">
        <v>151</v>
      </c>
      <c r="E153" s="192" t="s">
        <v>313</v>
      </c>
      <c r="F153" s="193" t="s">
        <v>314</v>
      </c>
      <c r="G153" s="194" t="s">
        <v>315</v>
      </c>
      <c r="H153" s="195">
        <v>27.553000000000001</v>
      </c>
      <c r="I153" s="196"/>
      <c r="J153" s="197">
        <f>ROUND(I153*H153,2)</f>
        <v>0</v>
      </c>
      <c r="K153" s="193" t="s">
        <v>155</v>
      </c>
      <c r="L153" s="59"/>
      <c r="M153" s="198" t="s">
        <v>22</v>
      </c>
      <c r="N153" s="199" t="s">
        <v>47</v>
      </c>
      <c r="O153" s="40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2" t="s">
        <v>91</v>
      </c>
      <c r="AT153" s="22" t="s">
        <v>151</v>
      </c>
      <c r="AU153" s="22" t="s">
        <v>84</v>
      </c>
      <c r="AY153" s="22" t="s">
        <v>149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2" t="s">
        <v>24</v>
      </c>
      <c r="BK153" s="202">
        <f>ROUND(I153*H153,2)</f>
        <v>0</v>
      </c>
      <c r="BL153" s="22" t="s">
        <v>91</v>
      </c>
      <c r="BM153" s="22" t="s">
        <v>316</v>
      </c>
    </row>
    <row r="154" spans="2:65" s="1" customFormat="1" ht="16.5" customHeight="1">
      <c r="B154" s="39"/>
      <c r="C154" s="191" t="s">
        <v>317</v>
      </c>
      <c r="D154" s="191" t="s">
        <v>151</v>
      </c>
      <c r="E154" s="192" t="s">
        <v>318</v>
      </c>
      <c r="F154" s="193" t="s">
        <v>319</v>
      </c>
      <c r="G154" s="194" t="s">
        <v>315</v>
      </c>
      <c r="H154" s="195">
        <v>27.553000000000001</v>
      </c>
      <c r="I154" s="196"/>
      <c r="J154" s="197">
        <f>ROUND(I154*H154,2)</f>
        <v>0</v>
      </c>
      <c r="K154" s="193" t="s">
        <v>155</v>
      </c>
      <c r="L154" s="59"/>
      <c r="M154" s="198" t="s">
        <v>22</v>
      </c>
      <c r="N154" s="199" t="s">
        <v>47</v>
      </c>
      <c r="O154" s="40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AR154" s="22" t="s">
        <v>91</v>
      </c>
      <c r="AT154" s="22" t="s">
        <v>151</v>
      </c>
      <c r="AU154" s="22" t="s">
        <v>84</v>
      </c>
      <c r="AY154" s="22" t="s">
        <v>149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2" t="s">
        <v>24</v>
      </c>
      <c r="BK154" s="202">
        <f>ROUND(I154*H154,2)</f>
        <v>0</v>
      </c>
      <c r="BL154" s="22" t="s">
        <v>91</v>
      </c>
      <c r="BM154" s="22" t="s">
        <v>320</v>
      </c>
    </row>
    <row r="155" spans="2:65" s="1" customFormat="1" ht="25.5" customHeight="1">
      <c r="B155" s="39"/>
      <c r="C155" s="191" t="s">
        <v>321</v>
      </c>
      <c r="D155" s="191" t="s">
        <v>151</v>
      </c>
      <c r="E155" s="192" t="s">
        <v>322</v>
      </c>
      <c r="F155" s="193" t="s">
        <v>323</v>
      </c>
      <c r="G155" s="194" t="s">
        <v>315</v>
      </c>
      <c r="H155" s="195">
        <v>27.553000000000001</v>
      </c>
      <c r="I155" s="196"/>
      <c r="J155" s="197">
        <f>ROUND(I155*H155,2)</f>
        <v>0</v>
      </c>
      <c r="K155" s="193" t="s">
        <v>155</v>
      </c>
      <c r="L155" s="59"/>
      <c r="M155" s="198" t="s">
        <v>22</v>
      </c>
      <c r="N155" s="199" t="s">
        <v>47</v>
      </c>
      <c r="O155" s="40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2" t="s">
        <v>91</v>
      </c>
      <c r="AT155" s="22" t="s">
        <v>151</v>
      </c>
      <c r="AU155" s="22" t="s">
        <v>84</v>
      </c>
      <c r="AY155" s="22" t="s">
        <v>149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2" t="s">
        <v>24</v>
      </c>
      <c r="BK155" s="202">
        <f>ROUND(I155*H155,2)</f>
        <v>0</v>
      </c>
      <c r="BL155" s="22" t="s">
        <v>91</v>
      </c>
      <c r="BM155" s="22" t="s">
        <v>324</v>
      </c>
    </row>
    <row r="156" spans="2:65" s="1" customFormat="1" ht="25.5" customHeight="1">
      <c r="B156" s="39"/>
      <c r="C156" s="191" t="s">
        <v>325</v>
      </c>
      <c r="D156" s="191" t="s">
        <v>151</v>
      </c>
      <c r="E156" s="192" t="s">
        <v>326</v>
      </c>
      <c r="F156" s="193" t="s">
        <v>327</v>
      </c>
      <c r="G156" s="194" t="s">
        <v>315</v>
      </c>
      <c r="H156" s="195">
        <v>137.76499999999999</v>
      </c>
      <c r="I156" s="196"/>
      <c r="J156" s="197">
        <f>ROUND(I156*H156,2)</f>
        <v>0</v>
      </c>
      <c r="K156" s="193" t="s">
        <v>155</v>
      </c>
      <c r="L156" s="59"/>
      <c r="M156" s="198" t="s">
        <v>22</v>
      </c>
      <c r="N156" s="199" t="s">
        <v>47</v>
      </c>
      <c r="O156" s="40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AR156" s="22" t="s">
        <v>91</v>
      </c>
      <c r="AT156" s="22" t="s">
        <v>151</v>
      </c>
      <c r="AU156" s="22" t="s">
        <v>84</v>
      </c>
      <c r="AY156" s="22" t="s">
        <v>149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2" t="s">
        <v>24</v>
      </c>
      <c r="BK156" s="202">
        <f>ROUND(I156*H156,2)</f>
        <v>0</v>
      </c>
      <c r="BL156" s="22" t="s">
        <v>91</v>
      </c>
      <c r="BM156" s="22" t="s">
        <v>328</v>
      </c>
    </row>
    <row r="157" spans="2:65" s="11" customFormat="1" ht="13.5">
      <c r="B157" s="203"/>
      <c r="C157" s="204"/>
      <c r="D157" s="205" t="s">
        <v>160</v>
      </c>
      <c r="E157" s="204"/>
      <c r="F157" s="207" t="s">
        <v>329</v>
      </c>
      <c r="G157" s="204"/>
      <c r="H157" s="208">
        <v>137.76499999999999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160</v>
      </c>
      <c r="AU157" s="214" t="s">
        <v>84</v>
      </c>
      <c r="AV157" s="11" t="s">
        <v>84</v>
      </c>
      <c r="AW157" s="11" t="s">
        <v>6</v>
      </c>
      <c r="AX157" s="11" t="s">
        <v>24</v>
      </c>
      <c r="AY157" s="214" t="s">
        <v>149</v>
      </c>
    </row>
    <row r="158" spans="2:65" s="1" customFormat="1" ht="16.5" customHeight="1">
      <c r="B158" s="39"/>
      <c r="C158" s="191" t="s">
        <v>330</v>
      </c>
      <c r="D158" s="191" t="s">
        <v>151</v>
      </c>
      <c r="E158" s="192" t="s">
        <v>331</v>
      </c>
      <c r="F158" s="193" t="s">
        <v>332</v>
      </c>
      <c r="G158" s="194" t="s">
        <v>315</v>
      </c>
      <c r="H158" s="195">
        <v>27.553000000000001</v>
      </c>
      <c r="I158" s="196"/>
      <c r="J158" s="197">
        <f>ROUND(I158*H158,2)</f>
        <v>0</v>
      </c>
      <c r="K158" s="193" t="s">
        <v>22</v>
      </c>
      <c r="L158" s="59"/>
      <c r="M158" s="198" t="s">
        <v>22</v>
      </c>
      <c r="N158" s="199" t="s">
        <v>47</v>
      </c>
      <c r="O158" s="40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AR158" s="22" t="s">
        <v>91</v>
      </c>
      <c r="AT158" s="22" t="s">
        <v>151</v>
      </c>
      <c r="AU158" s="22" t="s">
        <v>84</v>
      </c>
      <c r="AY158" s="22" t="s">
        <v>149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2" t="s">
        <v>24</v>
      </c>
      <c r="BK158" s="202">
        <f>ROUND(I158*H158,2)</f>
        <v>0</v>
      </c>
      <c r="BL158" s="22" t="s">
        <v>91</v>
      </c>
      <c r="BM158" s="22" t="s">
        <v>333</v>
      </c>
    </row>
    <row r="159" spans="2:65" s="10" customFormat="1" ht="29.85" customHeight="1">
      <c r="B159" s="175"/>
      <c r="C159" s="176"/>
      <c r="D159" s="177" t="s">
        <v>75</v>
      </c>
      <c r="E159" s="189" t="s">
        <v>334</v>
      </c>
      <c r="F159" s="189" t="s">
        <v>335</v>
      </c>
      <c r="G159" s="176"/>
      <c r="H159" s="176"/>
      <c r="I159" s="179"/>
      <c r="J159" s="190">
        <f>BK159</f>
        <v>0</v>
      </c>
      <c r="K159" s="176"/>
      <c r="L159" s="181"/>
      <c r="M159" s="182"/>
      <c r="N159" s="183"/>
      <c r="O159" s="183"/>
      <c r="P159" s="184">
        <f>P160</f>
        <v>0</v>
      </c>
      <c r="Q159" s="183"/>
      <c r="R159" s="184">
        <f>R160</f>
        <v>0</v>
      </c>
      <c r="S159" s="183"/>
      <c r="T159" s="185">
        <f>T160</f>
        <v>0</v>
      </c>
      <c r="AR159" s="186" t="s">
        <v>24</v>
      </c>
      <c r="AT159" s="187" t="s">
        <v>75</v>
      </c>
      <c r="AU159" s="187" t="s">
        <v>24</v>
      </c>
      <c r="AY159" s="186" t="s">
        <v>149</v>
      </c>
      <c r="BK159" s="188">
        <f>BK160</f>
        <v>0</v>
      </c>
    </row>
    <row r="160" spans="2:65" s="1" customFormat="1" ht="38.25" customHeight="1">
      <c r="B160" s="39"/>
      <c r="C160" s="191" t="s">
        <v>336</v>
      </c>
      <c r="D160" s="191" t="s">
        <v>151</v>
      </c>
      <c r="E160" s="192" t="s">
        <v>337</v>
      </c>
      <c r="F160" s="193" t="s">
        <v>338</v>
      </c>
      <c r="G160" s="194" t="s">
        <v>315</v>
      </c>
      <c r="H160" s="195">
        <v>11.590999999999999</v>
      </c>
      <c r="I160" s="196"/>
      <c r="J160" s="197">
        <f>ROUND(I160*H160,2)</f>
        <v>0</v>
      </c>
      <c r="K160" s="193" t="s">
        <v>155</v>
      </c>
      <c r="L160" s="59"/>
      <c r="M160" s="198" t="s">
        <v>22</v>
      </c>
      <c r="N160" s="199" t="s">
        <v>47</v>
      </c>
      <c r="O160" s="40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AR160" s="22" t="s">
        <v>91</v>
      </c>
      <c r="AT160" s="22" t="s">
        <v>151</v>
      </c>
      <c r="AU160" s="22" t="s">
        <v>84</v>
      </c>
      <c r="AY160" s="22" t="s">
        <v>149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22" t="s">
        <v>24</v>
      </c>
      <c r="BK160" s="202">
        <f>ROUND(I160*H160,2)</f>
        <v>0</v>
      </c>
      <c r="BL160" s="22" t="s">
        <v>91</v>
      </c>
      <c r="BM160" s="22" t="s">
        <v>339</v>
      </c>
    </row>
    <row r="161" spans="2:65" s="10" customFormat="1" ht="37.35" customHeight="1">
      <c r="B161" s="175"/>
      <c r="C161" s="176"/>
      <c r="D161" s="177" t="s">
        <v>75</v>
      </c>
      <c r="E161" s="178" t="s">
        <v>340</v>
      </c>
      <c r="F161" s="178" t="s">
        <v>341</v>
      </c>
      <c r="G161" s="176"/>
      <c r="H161" s="176"/>
      <c r="I161" s="179"/>
      <c r="J161" s="180">
        <f>BK161</f>
        <v>0</v>
      </c>
      <c r="K161" s="176"/>
      <c r="L161" s="181"/>
      <c r="M161" s="182"/>
      <c r="N161" s="183"/>
      <c r="O161" s="183"/>
      <c r="P161" s="184">
        <f>P162+P171+P173+P176+P195+P211+P228+P249+P253+P271</f>
        <v>0</v>
      </c>
      <c r="Q161" s="183"/>
      <c r="R161" s="184">
        <f>R162+R171+R173+R176+R195+R211+R228+R249+R253+R271</f>
        <v>4.2344152999999993</v>
      </c>
      <c r="S161" s="183"/>
      <c r="T161" s="185">
        <f>T162+T171+T173+T176+T195+T211+T228+T249+T253+T271</f>
        <v>5.8535120000000003</v>
      </c>
      <c r="AR161" s="186" t="s">
        <v>84</v>
      </c>
      <c r="AT161" s="187" t="s">
        <v>75</v>
      </c>
      <c r="AU161" s="187" t="s">
        <v>76</v>
      </c>
      <c r="AY161" s="186" t="s">
        <v>149</v>
      </c>
      <c r="BK161" s="188">
        <f>BK162+BK171+BK173+BK176+BK195+BK211+BK228+BK249+BK253+BK271</f>
        <v>0</v>
      </c>
    </row>
    <row r="162" spans="2:65" s="10" customFormat="1" ht="19.899999999999999" customHeight="1">
      <c r="B162" s="175"/>
      <c r="C162" s="176"/>
      <c r="D162" s="177" t="s">
        <v>75</v>
      </c>
      <c r="E162" s="189" t="s">
        <v>342</v>
      </c>
      <c r="F162" s="189" t="s">
        <v>343</v>
      </c>
      <c r="G162" s="176"/>
      <c r="H162" s="176"/>
      <c r="I162" s="179"/>
      <c r="J162" s="190">
        <f>BK162</f>
        <v>0</v>
      </c>
      <c r="K162" s="176"/>
      <c r="L162" s="181"/>
      <c r="M162" s="182"/>
      <c r="N162" s="183"/>
      <c r="O162" s="183"/>
      <c r="P162" s="184">
        <f>SUM(P163:P170)</f>
        <v>0</v>
      </c>
      <c r="Q162" s="183"/>
      <c r="R162" s="184">
        <f>SUM(R163:R170)</f>
        <v>0.28791</v>
      </c>
      <c r="S162" s="183"/>
      <c r="T162" s="185">
        <f>SUM(T163:T170)</f>
        <v>0</v>
      </c>
      <c r="AR162" s="186" t="s">
        <v>84</v>
      </c>
      <c r="AT162" s="187" t="s">
        <v>75</v>
      </c>
      <c r="AU162" s="187" t="s">
        <v>24</v>
      </c>
      <c r="AY162" s="186" t="s">
        <v>149</v>
      </c>
      <c r="BK162" s="188">
        <f>SUM(BK163:BK170)</f>
        <v>0</v>
      </c>
    </row>
    <row r="163" spans="2:65" s="1" customFormat="1" ht="25.5" customHeight="1">
      <c r="B163" s="39"/>
      <c r="C163" s="191" t="s">
        <v>344</v>
      </c>
      <c r="D163" s="191" t="s">
        <v>151</v>
      </c>
      <c r="E163" s="192" t="s">
        <v>345</v>
      </c>
      <c r="F163" s="193" t="s">
        <v>346</v>
      </c>
      <c r="G163" s="194" t="s">
        <v>105</v>
      </c>
      <c r="H163" s="195">
        <v>25.4</v>
      </c>
      <c r="I163" s="196"/>
      <c r="J163" s="197">
        <f>ROUND(I163*H163,2)</f>
        <v>0</v>
      </c>
      <c r="K163" s="193" t="s">
        <v>155</v>
      </c>
      <c r="L163" s="59"/>
      <c r="M163" s="198" t="s">
        <v>22</v>
      </c>
      <c r="N163" s="199" t="s">
        <v>47</v>
      </c>
      <c r="O163" s="40"/>
      <c r="P163" s="200">
        <f>O163*H163</f>
        <v>0</v>
      </c>
      <c r="Q163" s="200">
        <v>3.0000000000000001E-3</v>
      </c>
      <c r="R163" s="200">
        <f>Q163*H163</f>
        <v>7.6200000000000004E-2</v>
      </c>
      <c r="S163" s="200">
        <v>0</v>
      </c>
      <c r="T163" s="201">
        <f>S163*H163</f>
        <v>0</v>
      </c>
      <c r="AR163" s="22" t="s">
        <v>223</v>
      </c>
      <c r="AT163" s="22" t="s">
        <v>151</v>
      </c>
      <c r="AU163" s="22" t="s">
        <v>84</v>
      </c>
      <c r="AY163" s="22" t="s">
        <v>149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2" t="s">
        <v>24</v>
      </c>
      <c r="BK163" s="202">
        <f>ROUND(I163*H163,2)</f>
        <v>0</v>
      </c>
      <c r="BL163" s="22" t="s">
        <v>223</v>
      </c>
      <c r="BM163" s="22" t="s">
        <v>347</v>
      </c>
    </row>
    <row r="164" spans="2:65" s="11" customFormat="1" ht="13.5">
      <c r="B164" s="203"/>
      <c r="C164" s="204"/>
      <c r="D164" s="205" t="s">
        <v>160</v>
      </c>
      <c r="E164" s="206" t="s">
        <v>22</v>
      </c>
      <c r="F164" s="207" t="s">
        <v>348</v>
      </c>
      <c r="G164" s="204"/>
      <c r="H164" s="208">
        <v>25.4</v>
      </c>
      <c r="I164" s="209"/>
      <c r="J164" s="204"/>
      <c r="K164" s="204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160</v>
      </c>
      <c r="AU164" s="214" t="s">
        <v>84</v>
      </c>
      <c r="AV164" s="11" t="s">
        <v>84</v>
      </c>
      <c r="AW164" s="11" t="s">
        <v>40</v>
      </c>
      <c r="AX164" s="11" t="s">
        <v>24</v>
      </c>
      <c r="AY164" s="214" t="s">
        <v>149</v>
      </c>
    </row>
    <row r="165" spans="2:65" s="1" customFormat="1" ht="25.5" customHeight="1">
      <c r="B165" s="39"/>
      <c r="C165" s="191" t="s">
        <v>349</v>
      </c>
      <c r="D165" s="191" t="s">
        <v>151</v>
      </c>
      <c r="E165" s="192" t="s">
        <v>350</v>
      </c>
      <c r="F165" s="193" t="s">
        <v>351</v>
      </c>
      <c r="G165" s="194" t="s">
        <v>105</v>
      </c>
      <c r="H165" s="195">
        <v>66.8</v>
      </c>
      <c r="I165" s="196"/>
      <c r="J165" s="197">
        <f>ROUND(I165*H165,2)</f>
        <v>0</v>
      </c>
      <c r="K165" s="193" t="s">
        <v>155</v>
      </c>
      <c r="L165" s="59"/>
      <c r="M165" s="198" t="s">
        <v>22</v>
      </c>
      <c r="N165" s="199" t="s">
        <v>47</v>
      </c>
      <c r="O165" s="40"/>
      <c r="P165" s="200">
        <f>O165*H165</f>
        <v>0</v>
      </c>
      <c r="Q165" s="200">
        <v>3.0000000000000001E-3</v>
      </c>
      <c r="R165" s="200">
        <f>Q165*H165</f>
        <v>0.20039999999999999</v>
      </c>
      <c r="S165" s="200">
        <v>0</v>
      </c>
      <c r="T165" s="201">
        <f>S165*H165</f>
        <v>0</v>
      </c>
      <c r="AR165" s="22" t="s">
        <v>223</v>
      </c>
      <c r="AT165" s="22" t="s">
        <v>151</v>
      </c>
      <c r="AU165" s="22" t="s">
        <v>84</v>
      </c>
      <c r="AY165" s="22" t="s">
        <v>149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22" t="s">
        <v>24</v>
      </c>
      <c r="BK165" s="202">
        <f>ROUND(I165*H165,2)</f>
        <v>0</v>
      </c>
      <c r="BL165" s="22" t="s">
        <v>223</v>
      </c>
      <c r="BM165" s="22" t="s">
        <v>352</v>
      </c>
    </row>
    <row r="166" spans="2:65" s="11" customFormat="1" ht="13.5">
      <c r="B166" s="203"/>
      <c r="C166" s="204"/>
      <c r="D166" s="205" t="s">
        <v>160</v>
      </c>
      <c r="E166" s="206" t="s">
        <v>22</v>
      </c>
      <c r="F166" s="207" t="s">
        <v>353</v>
      </c>
      <c r="G166" s="204"/>
      <c r="H166" s="208">
        <v>66.8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160</v>
      </c>
      <c r="AU166" s="214" t="s">
        <v>84</v>
      </c>
      <c r="AV166" s="11" t="s">
        <v>84</v>
      </c>
      <c r="AW166" s="11" t="s">
        <v>40</v>
      </c>
      <c r="AX166" s="11" t="s">
        <v>24</v>
      </c>
      <c r="AY166" s="214" t="s">
        <v>149</v>
      </c>
    </row>
    <row r="167" spans="2:65" s="1" customFormat="1" ht="16.5" customHeight="1">
      <c r="B167" s="39"/>
      <c r="C167" s="191" t="s">
        <v>354</v>
      </c>
      <c r="D167" s="191" t="s">
        <v>151</v>
      </c>
      <c r="E167" s="192" t="s">
        <v>355</v>
      </c>
      <c r="F167" s="193" t="s">
        <v>356</v>
      </c>
      <c r="G167" s="194" t="s">
        <v>164</v>
      </c>
      <c r="H167" s="195">
        <v>75.400000000000006</v>
      </c>
      <c r="I167" s="196"/>
      <c r="J167" s="197">
        <f>ROUND(I167*H167,2)</f>
        <v>0</v>
      </c>
      <c r="K167" s="193" t="s">
        <v>220</v>
      </c>
      <c r="L167" s="59"/>
      <c r="M167" s="198" t="s">
        <v>22</v>
      </c>
      <c r="N167" s="199" t="s">
        <v>47</v>
      </c>
      <c r="O167" s="40"/>
      <c r="P167" s="200">
        <f>O167*H167</f>
        <v>0</v>
      </c>
      <c r="Q167" s="200">
        <v>1.4999999999999999E-4</v>
      </c>
      <c r="R167" s="200">
        <f>Q167*H167</f>
        <v>1.1310000000000001E-2</v>
      </c>
      <c r="S167" s="200">
        <v>0</v>
      </c>
      <c r="T167" s="201">
        <f>S167*H167</f>
        <v>0</v>
      </c>
      <c r="AR167" s="22" t="s">
        <v>223</v>
      </c>
      <c r="AT167" s="22" t="s">
        <v>151</v>
      </c>
      <c r="AU167" s="22" t="s">
        <v>84</v>
      </c>
      <c r="AY167" s="22" t="s">
        <v>149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2" t="s">
        <v>24</v>
      </c>
      <c r="BK167" s="202">
        <f>ROUND(I167*H167,2)</f>
        <v>0</v>
      </c>
      <c r="BL167" s="22" t="s">
        <v>223</v>
      </c>
      <c r="BM167" s="22" t="s">
        <v>357</v>
      </c>
    </row>
    <row r="168" spans="2:65" s="11" customFormat="1" ht="13.5">
      <c r="B168" s="203"/>
      <c r="C168" s="204"/>
      <c r="D168" s="205" t="s">
        <v>160</v>
      </c>
      <c r="E168" s="206" t="s">
        <v>22</v>
      </c>
      <c r="F168" s="207" t="s">
        <v>358</v>
      </c>
      <c r="G168" s="204"/>
      <c r="H168" s="208">
        <v>75.400000000000006</v>
      </c>
      <c r="I168" s="209"/>
      <c r="J168" s="204"/>
      <c r="K168" s="204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160</v>
      </c>
      <c r="AU168" s="214" t="s">
        <v>84</v>
      </c>
      <c r="AV168" s="11" t="s">
        <v>84</v>
      </c>
      <c r="AW168" s="11" t="s">
        <v>40</v>
      </c>
      <c r="AX168" s="11" t="s">
        <v>24</v>
      </c>
      <c r="AY168" s="214" t="s">
        <v>149</v>
      </c>
    </row>
    <row r="169" spans="2:65" s="1" customFormat="1" ht="38.25" customHeight="1">
      <c r="B169" s="39"/>
      <c r="C169" s="191" t="s">
        <v>359</v>
      </c>
      <c r="D169" s="191" t="s">
        <v>151</v>
      </c>
      <c r="E169" s="192" t="s">
        <v>360</v>
      </c>
      <c r="F169" s="193" t="s">
        <v>361</v>
      </c>
      <c r="G169" s="194" t="s">
        <v>315</v>
      </c>
      <c r="H169" s="195">
        <v>0.28799999999999998</v>
      </c>
      <c r="I169" s="196"/>
      <c r="J169" s="197">
        <f>ROUND(I169*H169,2)</f>
        <v>0</v>
      </c>
      <c r="K169" s="193" t="s">
        <v>155</v>
      </c>
      <c r="L169" s="59"/>
      <c r="M169" s="198" t="s">
        <v>22</v>
      </c>
      <c r="N169" s="199" t="s">
        <v>47</v>
      </c>
      <c r="O169" s="40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AR169" s="22" t="s">
        <v>223</v>
      </c>
      <c r="AT169" s="22" t="s">
        <v>151</v>
      </c>
      <c r="AU169" s="22" t="s">
        <v>84</v>
      </c>
      <c r="AY169" s="22" t="s">
        <v>149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22" t="s">
        <v>24</v>
      </c>
      <c r="BK169" s="202">
        <f>ROUND(I169*H169,2)</f>
        <v>0</v>
      </c>
      <c r="BL169" s="22" t="s">
        <v>223</v>
      </c>
      <c r="BM169" s="22" t="s">
        <v>362</v>
      </c>
    </row>
    <row r="170" spans="2:65" s="1" customFormat="1" ht="38.25" customHeight="1">
      <c r="B170" s="39"/>
      <c r="C170" s="191" t="s">
        <v>363</v>
      </c>
      <c r="D170" s="191" t="s">
        <v>151</v>
      </c>
      <c r="E170" s="192" t="s">
        <v>364</v>
      </c>
      <c r="F170" s="193" t="s">
        <v>365</v>
      </c>
      <c r="G170" s="194" t="s">
        <v>315</v>
      </c>
      <c r="H170" s="195">
        <v>0.28799999999999998</v>
      </c>
      <c r="I170" s="196"/>
      <c r="J170" s="197">
        <f>ROUND(I170*H170,2)</f>
        <v>0</v>
      </c>
      <c r="K170" s="193" t="s">
        <v>155</v>
      </c>
      <c r="L170" s="59"/>
      <c r="M170" s="198" t="s">
        <v>22</v>
      </c>
      <c r="N170" s="199" t="s">
        <v>47</v>
      </c>
      <c r="O170" s="40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AR170" s="22" t="s">
        <v>223</v>
      </c>
      <c r="AT170" s="22" t="s">
        <v>151</v>
      </c>
      <c r="AU170" s="22" t="s">
        <v>84</v>
      </c>
      <c r="AY170" s="22" t="s">
        <v>149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22" t="s">
        <v>24</v>
      </c>
      <c r="BK170" s="202">
        <f>ROUND(I170*H170,2)</f>
        <v>0</v>
      </c>
      <c r="BL170" s="22" t="s">
        <v>223</v>
      </c>
      <c r="BM170" s="22" t="s">
        <v>366</v>
      </c>
    </row>
    <row r="171" spans="2:65" s="10" customFormat="1" ht="29.85" customHeight="1">
      <c r="B171" s="175"/>
      <c r="C171" s="176"/>
      <c r="D171" s="177" t="s">
        <v>75</v>
      </c>
      <c r="E171" s="189" t="s">
        <v>367</v>
      </c>
      <c r="F171" s="189" t="s">
        <v>368</v>
      </c>
      <c r="G171" s="176"/>
      <c r="H171" s="176"/>
      <c r="I171" s="179"/>
      <c r="J171" s="190">
        <f>BK171</f>
        <v>0</v>
      </c>
      <c r="K171" s="176"/>
      <c r="L171" s="181"/>
      <c r="M171" s="182"/>
      <c r="N171" s="183"/>
      <c r="O171" s="183"/>
      <c r="P171" s="184">
        <f>P172</f>
        <v>0</v>
      </c>
      <c r="Q171" s="183"/>
      <c r="R171" s="184">
        <f>R172</f>
        <v>1.2999999999999999E-3</v>
      </c>
      <c r="S171" s="183"/>
      <c r="T171" s="185">
        <f>T172</f>
        <v>0</v>
      </c>
      <c r="AR171" s="186" t="s">
        <v>84</v>
      </c>
      <c r="AT171" s="187" t="s">
        <v>75</v>
      </c>
      <c r="AU171" s="187" t="s">
        <v>24</v>
      </c>
      <c r="AY171" s="186" t="s">
        <v>149</v>
      </c>
      <c r="BK171" s="188">
        <f>BK172</f>
        <v>0</v>
      </c>
    </row>
    <row r="172" spans="2:65" s="1" customFormat="1" ht="16.5" customHeight="1">
      <c r="B172" s="39"/>
      <c r="C172" s="191" t="s">
        <v>369</v>
      </c>
      <c r="D172" s="191" t="s">
        <v>151</v>
      </c>
      <c r="E172" s="192" t="s">
        <v>370</v>
      </c>
      <c r="F172" s="193" t="s">
        <v>371</v>
      </c>
      <c r="G172" s="194" t="s">
        <v>372</v>
      </c>
      <c r="H172" s="195">
        <v>1</v>
      </c>
      <c r="I172" s="196"/>
      <c r="J172" s="197">
        <f>ROUND(I172*H172,2)</f>
        <v>0</v>
      </c>
      <c r="K172" s="193" t="s">
        <v>220</v>
      </c>
      <c r="L172" s="59"/>
      <c r="M172" s="198" t="s">
        <v>22</v>
      </c>
      <c r="N172" s="199" t="s">
        <v>47</v>
      </c>
      <c r="O172" s="40"/>
      <c r="P172" s="200">
        <f>O172*H172</f>
        <v>0</v>
      </c>
      <c r="Q172" s="200">
        <v>1.2999999999999999E-3</v>
      </c>
      <c r="R172" s="200">
        <f>Q172*H172</f>
        <v>1.2999999999999999E-3</v>
      </c>
      <c r="S172" s="200">
        <v>0</v>
      </c>
      <c r="T172" s="201">
        <f>S172*H172</f>
        <v>0</v>
      </c>
      <c r="AR172" s="22" t="s">
        <v>223</v>
      </c>
      <c r="AT172" s="22" t="s">
        <v>151</v>
      </c>
      <c r="AU172" s="22" t="s">
        <v>84</v>
      </c>
      <c r="AY172" s="22" t="s">
        <v>149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22" t="s">
        <v>24</v>
      </c>
      <c r="BK172" s="202">
        <f>ROUND(I172*H172,2)</f>
        <v>0</v>
      </c>
      <c r="BL172" s="22" t="s">
        <v>223</v>
      </c>
      <c r="BM172" s="22" t="s">
        <v>373</v>
      </c>
    </row>
    <row r="173" spans="2:65" s="10" customFormat="1" ht="29.85" customHeight="1">
      <c r="B173" s="175"/>
      <c r="C173" s="176"/>
      <c r="D173" s="177" t="s">
        <v>75</v>
      </c>
      <c r="E173" s="189" t="s">
        <v>374</v>
      </c>
      <c r="F173" s="189" t="s">
        <v>375</v>
      </c>
      <c r="G173" s="176"/>
      <c r="H173" s="176"/>
      <c r="I173" s="179"/>
      <c r="J173" s="190">
        <f>BK173</f>
        <v>0</v>
      </c>
      <c r="K173" s="176"/>
      <c r="L173" s="181"/>
      <c r="M173" s="182"/>
      <c r="N173" s="183"/>
      <c r="O173" s="183"/>
      <c r="P173" s="184">
        <f>SUM(P174:P175)</f>
        <v>0</v>
      </c>
      <c r="Q173" s="183"/>
      <c r="R173" s="184">
        <f>SUM(R174:R175)</f>
        <v>0.71900359999999996</v>
      </c>
      <c r="S173" s="183"/>
      <c r="T173" s="185">
        <f>SUM(T174:T175)</f>
        <v>0</v>
      </c>
      <c r="AR173" s="186" t="s">
        <v>84</v>
      </c>
      <c r="AT173" s="187" t="s">
        <v>75</v>
      </c>
      <c r="AU173" s="187" t="s">
        <v>24</v>
      </c>
      <c r="AY173" s="186" t="s">
        <v>149</v>
      </c>
      <c r="BK173" s="188">
        <f>SUM(BK174:BK175)</f>
        <v>0</v>
      </c>
    </row>
    <row r="174" spans="2:65" s="1" customFormat="1" ht="25.5" customHeight="1">
      <c r="B174" s="39"/>
      <c r="C174" s="191" t="s">
        <v>376</v>
      </c>
      <c r="D174" s="191" t="s">
        <v>151</v>
      </c>
      <c r="E174" s="192" t="s">
        <v>377</v>
      </c>
      <c r="F174" s="193" t="s">
        <v>378</v>
      </c>
      <c r="G174" s="194" t="s">
        <v>105</v>
      </c>
      <c r="H174" s="195">
        <v>14.77</v>
      </c>
      <c r="I174" s="196"/>
      <c r="J174" s="197">
        <f>ROUND(I174*H174,2)</f>
        <v>0</v>
      </c>
      <c r="K174" s="193" t="s">
        <v>220</v>
      </c>
      <c r="L174" s="59"/>
      <c r="M174" s="198" t="s">
        <v>22</v>
      </c>
      <c r="N174" s="199" t="s">
        <v>47</v>
      </c>
      <c r="O174" s="40"/>
      <c r="P174" s="200">
        <f>O174*H174</f>
        <v>0</v>
      </c>
      <c r="Q174" s="200">
        <v>4.8680000000000001E-2</v>
      </c>
      <c r="R174" s="200">
        <f>Q174*H174</f>
        <v>0.71900359999999996</v>
      </c>
      <c r="S174" s="200">
        <v>0</v>
      </c>
      <c r="T174" s="201">
        <f>S174*H174</f>
        <v>0</v>
      </c>
      <c r="AR174" s="22" t="s">
        <v>223</v>
      </c>
      <c r="AT174" s="22" t="s">
        <v>151</v>
      </c>
      <c r="AU174" s="22" t="s">
        <v>84</v>
      </c>
      <c r="AY174" s="22" t="s">
        <v>149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22" t="s">
        <v>24</v>
      </c>
      <c r="BK174" s="202">
        <f>ROUND(I174*H174,2)</f>
        <v>0</v>
      </c>
      <c r="BL174" s="22" t="s">
        <v>223</v>
      </c>
      <c r="BM174" s="22" t="s">
        <v>379</v>
      </c>
    </row>
    <row r="175" spans="2:65" s="11" customFormat="1" ht="13.5">
      <c r="B175" s="203"/>
      <c r="C175" s="204"/>
      <c r="D175" s="205" t="s">
        <v>160</v>
      </c>
      <c r="E175" s="206" t="s">
        <v>22</v>
      </c>
      <c r="F175" s="207" t="s">
        <v>380</v>
      </c>
      <c r="G175" s="204"/>
      <c r="H175" s="208">
        <v>14.77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160</v>
      </c>
      <c r="AU175" s="214" t="s">
        <v>84</v>
      </c>
      <c r="AV175" s="11" t="s">
        <v>84</v>
      </c>
      <c r="AW175" s="11" t="s">
        <v>40</v>
      </c>
      <c r="AX175" s="11" t="s">
        <v>24</v>
      </c>
      <c r="AY175" s="214" t="s">
        <v>149</v>
      </c>
    </row>
    <row r="176" spans="2:65" s="10" customFormat="1" ht="29.85" customHeight="1">
      <c r="B176" s="175"/>
      <c r="C176" s="176"/>
      <c r="D176" s="177" t="s">
        <v>75</v>
      </c>
      <c r="E176" s="189" t="s">
        <v>381</v>
      </c>
      <c r="F176" s="189" t="s">
        <v>382</v>
      </c>
      <c r="G176" s="176"/>
      <c r="H176" s="176"/>
      <c r="I176" s="179"/>
      <c r="J176" s="190">
        <f>BK176</f>
        <v>0</v>
      </c>
      <c r="K176" s="176"/>
      <c r="L176" s="181"/>
      <c r="M176" s="182"/>
      <c r="N176" s="183"/>
      <c r="O176" s="183"/>
      <c r="P176" s="184">
        <f>SUM(P177:P194)</f>
        <v>0</v>
      </c>
      <c r="Q176" s="183"/>
      <c r="R176" s="184">
        <f>SUM(R177:R194)</f>
        <v>0.11044999999999998</v>
      </c>
      <c r="S176" s="183"/>
      <c r="T176" s="185">
        <f>SUM(T177:T194)</f>
        <v>0</v>
      </c>
      <c r="AR176" s="186" t="s">
        <v>84</v>
      </c>
      <c r="AT176" s="187" t="s">
        <v>75</v>
      </c>
      <c r="AU176" s="187" t="s">
        <v>24</v>
      </c>
      <c r="AY176" s="186" t="s">
        <v>149</v>
      </c>
      <c r="BK176" s="188">
        <f>SUM(BK177:BK194)</f>
        <v>0</v>
      </c>
    </row>
    <row r="177" spans="2:65" s="1" customFormat="1" ht="25.5" customHeight="1">
      <c r="B177" s="39"/>
      <c r="C177" s="191" t="s">
        <v>383</v>
      </c>
      <c r="D177" s="191" t="s">
        <v>151</v>
      </c>
      <c r="E177" s="192" t="s">
        <v>384</v>
      </c>
      <c r="F177" s="193" t="s">
        <v>385</v>
      </c>
      <c r="G177" s="194" t="s">
        <v>154</v>
      </c>
      <c r="H177" s="195">
        <v>3</v>
      </c>
      <c r="I177" s="196"/>
      <c r="J177" s="197">
        <f t="shared" ref="J177:J194" si="10">ROUND(I177*H177,2)</f>
        <v>0</v>
      </c>
      <c r="K177" s="193" t="s">
        <v>155</v>
      </c>
      <c r="L177" s="59"/>
      <c r="M177" s="198" t="s">
        <v>22</v>
      </c>
      <c r="N177" s="199" t="s">
        <v>47</v>
      </c>
      <c r="O177" s="40"/>
      <c r="P177" s="200">
        <f t="shared" ref="P177:P194" si="11">O177*H177</f>
        <v>0</v>
      </c>
      <c r="Q177" s="200">
        <v>0</v>
      </c>
      <c r="R177" s="200">
        <f t="shared" ref="R177:R194" si="12">Q177*H177</f>
        <v>0</v>
      </c>
      <c r="S177" s="200">
        <v>0</v>
      </c>
      <c r="T177" s="201">
        <f t="shared" ref="T177:T194" si="13">S177*H177</f>
        <v>0</v>
      </c>
      <c r="AR177" s="22" t="s">
        <v>223</v>
      </c>
      <c r="AT177" s="22" t="s">
        <v>151</v>
      </c>
      <c r="AU177" s="22" t="s">
        <v>84</v>
      </c>
      <c r="AY177" s="22" t="s">
        <v>149</v>
      </c>
      <c r="BE177" s="202">
        <f t="shared" ref="BE177:BE194" si="14">IF(N177="základní",J177,0)</f>
        <v>0</v>
      </c>
      <c r="BF177" s="202">
        <f t="shared" ref="BF177:BF194" si="15">IF(N177="snížená",J177,0)</f>
        <v>0</v>
      </c>
      <c r="BG177" s="202">
        <f t="shared" ref="BG177:BG194" si="16">IF(N177="zákl. přenesená",J177,0)</f>
        <v>0</v>
      </c>
      <c r="BH177" s="202">
        <f t="shared" ref="BH177:BH194" si="17">IF(N177="sníž. přenesená",J177,0)</f>
        <v>0</v>
      </c>
      <c r="BI177" s="202">
        <f t="shared" ref="BI177:BI194" si="18">IF(N177="nulová",J177,0)</f>
        <v>0</v>
      </c>
      <c r="BJ177" s="22" t="s">
        <v>24</v>
      </c>
      <c r="BK177" s="202">
        <f t="shared" ref="BK177:BK194" si="19">ROUND(I177*H177,2)</f>
        <v>0</v>
      </c>
      <c r="BL177" s="22" t="s">
        <v>223</v>
      </c>
      <c r="BM177" s="22" t="s">
        <v>386</v>
      </c>
    </row>
    <row r="178" spans="2:65" s="1" customFormat="1" ht="25.5" customHeight="1">
      <c r="B178" s="39"/>
      <c r="C178" s="191" t="s">
        <v>387</v>
      </c>
      <c r="D178" s="191" t="s">
        <v>151</v>
      </c>
      <c r="E178" s="192" t="s">
        <v>388</v>
      </c>
      <c r="F178" s="193" t="s">
        <v>389</v>
      </c>
      <c r="G178" s="194" t="s">
        <v>154</v>
      </c>
      <c r="H178" s="195">
        <v>3</v>
      </c>
      <c r="I178" s="196"/>
      <c r="J178" s="197">
        <f t="shared" si="10"/>
        <v>0</v>
      </c>
      <c r="K178" s="193" t="s">
        <v>155</v>
      </c>
      <c r="L178" s="59"/>
      <c r="M178" s="198" t="s">
        <v>22</v>
      </c>
      <c r="N178" s="199" t="s">
        <v>47</v>
      </c>
      <c r="O178" s="40"/>
      <c r="P178" s="200">
        <f t="shared" si="11"/>
        <v>0</v>
      </c>
      <c r="Q178" s="200">
        <v>0</v>
      </c>
      <c r="R178" s="200">
        <f t="shared" si="12"/>
        <v>0</v>
      </c>
      <c r="S178" s="200">
        <v>0</v>
      </c>
      <c r="T178" s="201">
        <f t="shared" si="13"/>
        <v>0</v>
      </c>
      <c r="AR178" s="22" t="s">
        <v>223</v>
      </c>
      <c r="AT178" s="22" t="s">
        <v>151</v>
      </c>
      <c r="AU178" s="22" t="s">
        <v>84</v>
      </c>
      <c r="AY178" s="22" t="s">
        <v>149</v>
      </c>
      <c r="BE178" s="202">
        <f t="shared" si="14"/>
        <v>0</v>
      </c>
      <c r="BF178" s="202">
        <f t="shared" si="15"/>
        <v>0</v>
      </c>
      <c r="BG178" s="202">
        <f t="shared" si="16"/>
        <v>0</v>
      </c>
      <c r="BH178" s="202">
        <f t="shared" si="17"/>
        <v>0</v>
      </c>
      <c r="BI178" s="202">
        <f t="shared" si="18"/>
        <v>0</v>
      </c>
      <c r="BJ178" s="22" t="s">
        <v>24</v>
      </c>
      <c r="BK178" s="202">
        <f t="shared" si="19"/>
        <v>0</v>
      </c>
      <c r="BL178" s="22" t="s">
        <v>223</v>
      </c>
      <c r="BM178" s="22" t="s">
        <v>390</v>
      </c>
    </row>
    <row r="179" spans="2:65" s="1" customFormat="1" ht="38.25" customHeight="1">
      <c r="B179" s="39"/>
      <c r="C179" s="217" t="s">
        <v>391</v>
      </c>
      <c r="D179" s="217" t="s">
        <v>217</v>
      </c>
      <c r="E179" s="218" t="s">
        <v>392</v>
      </c>
      <c r="F179" s="219" t="s">
        <v>393</v>
      </c>
      <c r="G179" s="220" t="s">
        <v>154</v>
      </c>
      <c r="H179" s="221">
        <v>2</v>
      </c>
      <c r="I179" s="222"/>
      <c r="J179" s="223">
        <f t="shared" si="10"/>
        <v>0</v>
      </c>
      <c r="K179" s="219" t="s">
        <v>155</v>
      </c>
      <c r="L179" s="224"/>
      <c r="M179" s="225" t="s">
        <v>22</v>
      </c>
      <c r="N179" s="226" t="s">
        <v>47</v>
      </c>
      <c r="O179" s="40"/>
      <c r="P179" s="200">
        <f t="shared" si="11"/>
        <v>0</v>
      </c>
      <c r="Q179" s="200">
        <v>1.4500000000000001E-2</v>
      </c>
      <c r="R179" s="200">
        <f t="shared" si="12"/>
        <v>2.9000000000000001E-2</v>
      </c>
      <c r="S179" s="200">
        <v>0</v>
      </c>
      <c r="T179" s="201">
        <f t="shared" si="13"/>
        <v>0</v>
      </c>
      <c r="AR179" s="22" t="s">
        <v>296</v>
      </c>
      <c r="AT179" s="22" t="s">
        <v>217</v>
      </c>
      <c r="AU179" s="22" t="s">
        <v>84</v>
      </c>
      <c r="AY179" s="22" t="s">
        <v>149</v>
      </c>
      <c r="BE179" s="202">
        <f t="shared" si="14"/>
        <v>0</v>
      </c>
      <c r="BF179" s="202">
        <f t="shared" si="15"/>
        <v>0</v>
      </c>
      <c r="BG179" s="202">
        <f t="shared" si="16"/>
        <v>0</v>
      </c>
      <c r="BH179" s="202">
        <f t="shared" si="17"/>
        <v>0</v>
      </c>
      <c r="BI179" s="202">
        <f t="shared" si="18"/>
        <v>0</v>
      </c>
      <c r="BJ179" s="22" t="s">
        <v>24</v>
      </c>
      <c r="BK179" s="202">
        <f t="shared" si="19"/>
        <v>0</v>
      </c>
      <c r="BL179" s="22" t="s">
        <v>223</v>
      </c>
      <c r="BM179" s="22" t="s">
        <v>394</v>
      </c>
    </row>
    <row r="180" spans="2:65" s="1" customFormat="1" ht="38.25" customHeight="1">
      <c r="B180" s="39"/>
      <c r="C180" s="217" t="s">
        <v>395</v>
      </c>
      <c r="D180" s="217" t="s">
        <v>217</v>
      </c>
      <c r="E180" s="218" t="s">
        <v>396</v>
      </c>
      <c r="F180" s="219" t="s">
        <v>397</v>
      </c>
      <c r="G180" s="220" t="s">
        <v>154</v>
      </c>
      <c r="H180" s="221">
        <v>3</v>
      </c>
      <c r="I180" s="222"/>
      <c r="J180" s="223">
        <f t="shared" si="10"/>
        <v>0</v>
      </c>
      <c r="K180" s="219" t="s">
        <v>155</v>
      </c>
      <c r="L180" s="224"/>
      <c r="M180" s="225" t="s">
        <v>22</v>
      </c>
      <c r="N180" s="226" t="s">
        <v>47</v>
      </c>
      <c r="O180" s="40"/>
      <c r="P180" s="200">
        <f t="shared" si="11"/>
        <v>0</v>
      </c>
      <c r="Q180" s="200">
        <v>1.7000000000000001E-2</v>
      </c>
      <c r="R180" s="200">
        <f t="shared" si="12"/>
        <v>5.1000000000000004E-2</v>
      </c>
      <c r="S180" s="200">
        <v>0</v>
      </c>
      <c r="T180" s="201">
        <f t="shared" si="13"/>
        <v>0</v>
      </c>
      <c r="AR180" s="22" t="s">
        <v>296</v>
      </c>
      <c r="AT180" s="22" t="s">
        <v>217</v>
      </c>
      <c r="AU180" s="22" t="s">
        <v>84</v>
      </c>
      <c r="AY180" s="22" t="s">
        <v>149</v>
      </c>
      <c r="BE180" s="202">
        <f t="shared" si="14"/>
        <v>0</v>
      </c>
      <c r="BF180" s="202">
        <f t="shared" si="15"/>
        <v>0</v>
      </c>
      <c r="BG180" s="202">
        <f t="shared" si="16"/>
        <v>0</v>
      </c>
      <c r="BH180" s="202">
        <f t="shared" si="17"/>
        <v>0</v>
      </c>
      <c r="BI180" s="202">
        <f t="shared" si="18"/>
        <v>0</v>
      </c>
      <c r="BJ180" s="22" t="s">
        <v>24</v>
      </c>
      <c r="BK180" s="202">
        <f t="shared" si="19"/>
        <v>0</v>
      </c>
      <c r="BL180" s="22" t="s">
        <v>223</v>
      </c>
      <c r="BM180" s="22" t="s">
        <v>398</v>
      </c>
    </row>
    <row r="181" spans="2:65" s="1" customFormat="1" ht="38.25" customHeight="1">
      <c r="B181" s="39"/>
      <c r="C181" s="217" t="s">
        <v>399</v>
      </c>
      <c r="D181" s="217" t="s">
        <v>217</v>
      </c>
      <c r="E181" s="218" t="s">
        <v>400</v>
      </c>
      <c r="F181" s="219" t="s">
        <v>401</v>
      </c>
      <c r="G181" s="220" t="s">
        <v>154</v>
      </c>
      <c r="H181" s="221">
        <v>1</v>
      </c>
      <c r="I181" s="222"/>
      <c r="J181" s="223">
        <f t="shared" si="10"/>
        <v>0</v>
      </c>
      <c r="K181" s="219" t="s">
        <v>220</v>
      </c>
      <c r="L181" s="224"/>
      <c r="M181" s="225" t="s">
        <v>22</v>
      </c>
      <c r="N181" s="226" t="s">
        <v>47</v>
      </c>
      <c r="O181" s="40"/>
      <c r="P181" s="200">
        <f t="shared" si="11"/>
        <v>0</v>
      </c>
      <c r="Q181" s="200">
        <v>1.2999999999999999E-2</v>
      </c>
      <c r="R181" s="200">
        <f t="shared" si="12"/>
        <v>1.2999999999999999E-2</v>
      </c>
      <c r="S181" s="200">
        <v>0</v>
      </c>
      <c r="T181" s="201">
        <f t="shared" si="13"/>
        <v>0</v>
      </c>
      <c r="AR181" s="22" t="s">
        <v>296</v>
      </c>
      <c r="AT181" s="22" t="s">
        <v>217</v>
      </c>
      <c r="AU181" s="22" t="s">
        <v>84</v>
      </c>
      <c r="AY181" s="22" t="s">
        <v>149</v>
      </c>
      <c r="BE181" s="202">
        <f t="shared" si="14"/>
        <v>0</v>
      </c>
      <c r="BF181" s="202">
        <f t="shared" si="15"/>
        <v>0</v>
      </c>
      <c r="BG181" s="202">
        <f t="shared" si="16"/>
        <v>0</v>
      </c>
      <c r="BH181" s="202">
        <f t="shared" si="17"/>
        <v>0</v>
      </c>
      <c r="BI181" s="202">
        <f t="shared" si="18"/>
        <v>0</v>
      </c>
      <c r="BJ181" s="22" t="s">
        <v>24</v>
      </c>
      <c r="BK181" s="202">
        <f t="shared" si="19"/>
        <v>0</v>
      </c>
      <c r="BL181" s="22" t="s">
        <v>223</v>
      </c>
      <c r="BM181" s="22" t="s">
        <v>402</v>
      </c>
    </row>
    <row r="182" spans="2:65" s="1" customFormat="1" ht="25.5" customHeight="1">
      <c r="B182" s="39"/>
      <c r="C182" s="191" t="s">
        <v>403</v>
      </c>
      <c r="D182" s="191" t="s">
        <v>151</v>
      </c>
      <c r="E182" s="192" t="s">
        <v>404</v>
      </c>
      <c r="F182" s="193" t="s">
        <v>405</v>
      </c>
      <c r="G182" s="194" t="s">
        <v>154</v>
      </c>
      <c r="H182" s="195">
        <v>6</v>
      </c>
      <c r="I182" s="196"/>
      <c r="J182" s="197">
        <f t="shared" si="10"/>
        <v>0</v>
      </c>
      <c r="K182" s="193" t="s">
        <v>155</v>
      </c>
      <c r="L182" s="59"/>
      <c r="M182" s="198" t="s">
        <v>22</v>
      </c>
      <c r="N182" s="199" t="s">
        <v>47</v>
      </c>
      <c r="O182" s="40"/>
      <c r="P182" s="200">
        <f t="shared" si="11"/>
        <v>0</v>
      </c>
      <c r="Q182" s="200">
        <v>0</v>
      </c>
      <c r="R182" s="200">
        <f t="shared" si="12"/>
        <v>0</v>
      </c>
      <c r="S182" s="200">
        <v>0</v>
      </c>
      <c r="T182" s="201">
        <f t="shared" si="13"/>
        <v>0</v>
      </c>
      <c r="AR182" s="22" t="s">
        <v>223</v>
      </c>
      <c r="AT182" s="22" t="s">
        <v>151</v>
      </c>
      <c r="AU182" s="22" t="s">
        <v>84</v>
      </c>
      <c r="AY182" s="22" t="s">
        <v>149</v>
      </c>
      <c r="BE182" s="202">
        <f t="shared" si="14"/>
        <v>0</v>
      </c>
      <c r="BF182" s="202">
        <f t="shared" si="15"/>
        <v>0</v>
      </c>
      <c r="BG182" s="202">
        <f t="shared" si="16"/>
        <v>0</v>
      </c>
      <c r="BH182" s="202">
        <f t="shared" si="17"/>
        <v>0</v>
      </c>
      <c r="BI182" s="202">
        <f t="shared" si="18"/>
        <v>0</v>
      </c>
      <c r="BJ182" s="22" t="s">
        <v>24</v>
      </c>
      <c r="BK182" s="202">
        <f t="shared" si="19"/>
        <v>0</v>
      </c>
      <c r="BL182" s="22" t="s">
        <v>223</v>
      </c>
      <c r="BM182" s="22" t="s">
        <v>406</v>
      </c>
    </row>
    <row r="183" spans="2:65" s="1" customFormat="1" ht="25.5" customHeight="1">
      <c r="B183" s="39"/>
      <c r="C183" s="217" t="s">
        <v>407</v>
      </c>
      <c r="D183" s="217" t="s">
        <v>217</v>
      </c>
      <c r="E183" s="218" t="s">
        <v>408</v>
      </c>
      <c r="F183" s="219" t="s">
        <v>409</v>
      </c>
      <c r="G183" s="220" t="s">
        <v>154</v>
      </c>
      <c r="H183" s="221">
        <v>2</v>
      </c>
      <c r="I183" s="222"/>
      <c r="J183" s="223">
        <f t="shared" si="10"/>
        <v>0</v>
      </c>
      <c r="K183" s="219" t="s">
        <v>155</v>
      </c>
      <c r="L183" s="224"/>
      <c r="M183" s="225" t="s">
        <v>22</v>
      </c>
      <c r="N183" s="226" t="s">
        <v>47</v>
      </c>
      <c r="O183" s="40"/>
      <c r="P183" s="200">
        <f t="shared" si="11"/>
        <v>0</v>
      </c>
      <c r="Q183" s="200">
        <v>4.4999999999999999E-4</v>
      </c>
      <c r="R183" s="200">
        <f t="shared" si="12"/>
        <v>8.9999999999999998E-4</v>
      </c>
      <c r="S183" s="200">
        <v>0</v>
      </c>
      <c r="T183" s="201">
        <f t="shared" si="13"/>
        <v>0</v>
      </c>
      <c r="AR183" s="22" t="s">
        <v>296</v>
      </c>
      <c r="AT183" s="22" t="s">
        <v>217</v>
      </c>
      <c r="AU183" s="22" t="s">
        <v>84</v>
      </c>
      <c r="AY183" s="22" t="s">
        <v>149</v>
      </c>
      <c r="BE183" s="202">
        <f t="shared" si="14"/>
        <v>0</v>
      </c>
      <c r="BF183" s="202">
        <f t="shared" si="15"/>
        <v>0</v>
      </c>
      <c r="BG183" s="202">
        <f t="shared" si="16"/>
        <v>0</v>
      </c>
      <c r="BH183" s="202">
        <f t="shared" si="17"/>
        <v>0</v>
      </c>
      <c r="BI183" s="202">
        <f t="shared" si="18"/>
        <v>0</v>
      </c>
      <c r="BJ183" s="22" t="s">
        <v>24</v>
      </c>
      <c r="BK183" s="202">
        <f t="shared" si="19"/>
        <v>0</v>
      </c>
      <c r="BL183" s="22" t="s">
        <v>223</v>
      </c>
      <c r="BM183" s="22" t="s">
        <v>410</v>
      </c>
    </row>
    <row r="184" spans="2:65" s="1" customFormat="1" ht="16.5" customHeight="1">
      <c r="B184" s="39"/>
      <c r="C184" s="217" t="s">
        <v>411</v>
      </c>
      <c r="D184" s="217" t="s">
        <v>217</v>
      </c>
      <c r="E184" s="218" t="s">
        <v>412</v>
      </c>
      <c r="F184" s="219" t="s">
        <v>413</v>
      </c>
      <c r="G184" s="220" t="s">
        <v>154</v>
      </c>
      <c r="H184" s="221">
        <v>1</v>
      </c>
      <c r="I184" s="222"/>
      <c r="J184" s="223">
        <f t="shared" si="10"/>
        <v>0</v>
      </c>
      <c r="K184" s="219" t="s">
        <v>155</v>
      </c>
      <c r="L184" s="224"/>
      <c r="M184" s="225" t="s">
        <v>22</v>
      </c>
      <c r="N184" s="226" t="s">
        <v>47</v>
      </c>
      <c r="O184" s="40"/>
      <c r="P184" s="200">
        <f t="shared" si="11"/>
        <v>0</v>
      </c>
      <c r="Q184" s="200">
        <v>2.2000000000000001E-3</v>
      </c>
      <c r="R184" s="200">
        <f t="shared" si="12"/>
        <v>2.2000000000000001E-3</v>
      </c>
      <c r="S184" s="200">
        <v>0</v>
      </c>
      <c r="T184" s="201">
        <f t="shared" si="13"/>
        <v>0</v>
      </c>
      <c r="AR184" s="22" t="s">
        <v>296</v>
      </c>
      <c r="AT184" s="22" t="s">
        <v>217</v>
      </c>
      <c r="AU184" s="22" t="s">
        <v>84</v>
      </c>
      <c r="AY184" s="22" t="s">
        <v>149</v>
      </c>
      <c r="BE184" s="202">
        <f t="shared" si="14"/>
        <v>0</v>
      </c>
      <c r="BF184" s="202">
        <f t="shared" si="15"/>
        <v>0</v>
      </c>
      <c r="BG184" s="202">
        <f t="shared" si="16"/>
        <v>0</v>
      </c>
      <c r="BH184" s="202">
        <f t="shared" si="17"/>
        <v>0</v>
      </c>
      <c r="BI184" s="202">
        <f t="shared" si="18"/>
        <v>0</v>
      </c>
      <c r="BJ184" s="22" t="s">
        <v>24</v>
      </c>
      <c r="BK184" s="202">
        <f t="shared" si="19"/>
        <v>0</v>
      </c>
      <c r="BL184" s="22" t="s">
        <v>223</v>
      </c>
      <c r="BM184" s="22" t="s">
        <v>414</v>
      </c>
    </row>
    <row r="185" spans="2:65" s="1" customFormat="1" ht="16.5" customHeight="1">
      <c r="B185" s="39"/>
      <c r="C185" s="217" t="s">
        <v>415</v>
      </c>
      <c r="D185" s="217" t="s">
        <v>217</v>
      </c>
      <c r="E185" s="218" t="s">
        <v>416</v>
      </c>
      <c r="F185" s="219" t="s">
        <v>417</v>
      </c>
      <c r="G185" s="220" t="s">
        <v>154</v>
      </c>
      <c r="H185" s="221">
        <v>1</v>
      </c>
      <c r="I185" s="222"/>
      <c r="J185" s="223">
        <f t="shared" si="10"/>
        <v>0</v>
      </c>
      <c r="K185" s="219" t="s">
        <v>155</v>
      </c>
      <c r="L185" s="224"/>
      <c r="M185" s="225" t="s">
        <v>22</v>
      </c>
      <c r="N185" s="226" t="s">
        <v>47</v>
      </c>
      <c r="O185" s="40"/>
      <c r="P185" s="200">
        <f t="shared" si="11"/>
        <v>0</v>
      </c>
      <c r="Q185" s="200">
        <v>2.2000000000000001E-3</v>
      </c>
      <c r="R185" s="200">
        <f t="shared" si="12"/>
        <v>2.2000000000000001E-3</v>
      </c>
      <c r="S185" s="200">
        <v>0</v>
      </c>
      <c r="T185" s="201">
        <f t="shared" si="13"/>
        <v>0</v>
      </c>
      <c r="AR185" s="22" t="s">
        <v>296</v>
      </c>
      <c r="AT185" s="22" t="s">
        <v>217</v>
      </c>
      <c r="AU185" s="22" t="s">
        <v>84</v>
      </c>
      <c r="AY185" s="22" t="s">
        <v>149</v>
      </c>
      <c r="BE185" s="202">
        <f t="shared" si="14"/>
        <v>0</v>
      </c>
      <c r="BF185" s="202">
        <f t="shared" si="15"/>
        <v>0</v>
      </c>
      <c r="BG185" s="202">
        <f t="shared" si="16"/>
        <v>0</v>
      </c>
      <c r="BH185" s="202">
        <f t="shared" si="17"/>
        <v>0</v>
      </c>
      <c r="BI185" s="202">
        <f t="shared" si="18"/>
        <v>0</v>
      </c>
      <c r="BJ185" s="22" t="s">
        <v>24</v>
      </c>
      <c r="BK185" s="202">
        <f t="shared" si="19"/>
        <v>0</v>
      </c>
      <c r="BL185" s="22" t="s">
        <v>223</v>
      </c>
      <c r="BM185" s="22" t="s">
        <v>418</v>
      </c>
    </row>
    <row r="186" spans="2:65" s="1" customFormat="1" ht="16.5" customHeight="1">
      <c r="B186" s="39"/>
      <c r="C186" s="217" t="s">
        <v>419</v>
      </c>
      <c r="D186" s="217" t="s">
        <v>217</v>
      </c>
      <c r="E186" s="218" t="s">
        <v>420</v>
      </c>
      <c r="F186" s="219" t="s">
        <v>417</v>
      </c>
      <c r="G186" s="220" t="s">
        <v>154</v>
      </c>
      <c r="H186" s="221">
        <v>2</v>
      </c>
      <c r="I186" s="222"/>
      <c r="J186" s="223">
        <f t="shared" si="10"/>
        <v>0</v>
      </c>
      <c r="K186" s="219" t="s">
        <v>22</v>
      </c>
      <c r="L186" s="224"/>
      <c r="M186" s="225" t="s">
        <v>22</v>
      </c>
      <c r="N186" s="226" t="s">
        <v>47</v>
      </c>
      <c r="O186" s="40"/>
      <c r="P186" s="200">
        <f t="shared" si="11"/>
        <v>0</v>
      </c>
      <c r="Q186" s="200">
        <v>2.2000000000000001E-3</v>
      </c>
      <c r="R186" s="200">
        <f t="shared" si="12"/>
        <v>4.4000000000000003E-3</v>
      </c>
      <c r="S186" s="200">
        <v>0</v>
      </c>
      <c r="T186" s="201">
        <f t="shared" si="13"/>
        <v>0</v>
      </c>
      <c r="AR186" s="22" t="s">
        <v>296</v>
      </c>
      <c r="AT186" s="22" t="s">
        <v>217</v>
      </c>
      <c r="AU186" s="22" t="s">
        <v>84</v>
      </c>
      <c r="AY186" s="22" t="s">
        <v>149</v>
      </c>
      <c r="BE186" s="202">
        <f t="shared" si="14"/>
        <v>0</v>
      </c>
      <c r="BF186" s="202">
        <f t="shared" si="15"/>
        <v>0</v>
      </c>
      <c r="BG186" s="202">
        <f t="shared" si="16"/>
        <v>0</v>
      </c>
      <c r="BH186" s="202">
        <f t="shared" si="17"/>
        <v>0</v>
      </c>
      <c r="BI186" s="202">
        <f t="shared" si="18"/>
        <v>0</v>
      </c>
      <c r="BJ186" s="22" t="s">
        <v>24</v>
      </c>
      <c r="BK186" s="202">
        <f t="shared" si="19"/>
        <v>0</v>
      </c>
      <c r="BL186" s="22" t="s">
        <v>223</v>
      </c>
      <c r="BM186" s="22" t="s">
        <v>421</v>
      </c>
    </row>
    <row r="187" spans="2:65" s="1" customFormat="1" ht="16.5" customHeight="1">
      <c r="B187" s="39"/>
      <c r="C187" s="217" t="s">
        <v>422</v>
      </c>
      <c r="D187" s="217" t="s">
        <v>217</v>
      </c>
      <c r="E187" s="218" t="s">
        <v>423</v>
      </c>
      <c r="F187" s="219" t="s">
        <v>424</v>
      </c>
      <c r="G187" s="220" t="s">
        <v>154</v>
      </c>
      <c r="H187" s="221">
        <v>1</v>
      </c>
      <c r="I187" s="222"/>
      <c r="J187" s="223">
        <f t="shared" si="10"/>
        <v>0</v>
      </c>
      <c r="K187" s="219" t="s">
        <v>155</v>
      </c>
      <c r="L187" s="224"/>
      <c r="M187" s="225" t="s">
        <v>22</v>
      </c>
      <c r="N187" s="226" t="s">
        <v>47</v>
      </c>
      <c r="O187" s="40"/>
      <c r="P187" s="200">
        <f t="shared" si="11"/>
        <v>0</v>
      </c>
      <c r="Q187" s="200">
        <v>2.2000000000000001E-3</v>
      </c>
      <c r="R187" s="200">
        <f t="shared" si="12"/>
        <v>2.2000000000000001E-3</v>
      </c>
      <c r="S187" s="200">
        <v>0</v>
      </c>
      <c r="T187" s="201">
        <f t="shared" si="13"/>
        <v>0</v>
      </c>
      <c r="AR187" s="22" t="s">
        <v>296</v>
      </c>
      <c r="AT187" s="22" t="s">
        <v>217</v>
      </c>
      <c r="AU187" s="22" t="s">
        <v>84</v>
      </c>
      <c r="AY187" s="22" t="s">
        <v>149</v>
      </c>
      <c r="BE187" s="202">
        <f t="shared" si="14"/>
        <v>0</v>
      </c>
      <c r="BF187" s="202">
        <f t="shared" si="15"/>
        <v>0</v>
      </c>
      <c r="BG187" s="202">
        <f t="shared" si="16"/>
        <v>0</v>
      </c>
      <c r="BH187" s="202">
        <f t="shared" si="17"/>
        <v>0</v>
      </c>
      <c r="BI187" s="202">
        <f t="shared" si="18"/>
        <v>0</v>
      </c>
      <c r="BJ187" s="22" t="s">
        <v>24</v>
      </c>
      <c r="BK187" s="202">
        <f t="shared" si="19"/>
        <v>0</v>
      </c>
      <c r="BL187" s="22" t="s">
        <v>223</v>
      </c>
      <c r="BM187" s="22" t="s">
        <v>425</v>
      </c>
    </row>
    <row r="188" spans="2:65" s="1" customFormat="1" ht="25.5" customHeight="1">
      <c r="B188" s="39"/>
      <c r="C188" s="217" t="s">
        <v>426</v>
      </c>
      <c r="D188" s="217" t="s">
        <v>217</v>
      </c>
      <c r="E188" s="218" t="s">
        <v>427</v>
      </c>
      <c r="F188" s="219" t="s">
        <v>428</v>
      </c>
      <c r="G188" s="220" t="s">
        <v>429</v>
      </c>
      <c r="H188" s="221">
        <v>1</v>
      </c>
      <c r="I188" s="222"/>
      <c r="J188" s="223">
        <f t="shared" si="10"/>
        <v>0</v>
      </c>
      <c r="K188" s="219" t="s">
        <v>22</v>
      </c>
      <c r="L188" s="224"/>
      <c r="M188" s="225" t="s">
        <v>22</v>
      </c>
      <c r="N188" s="226" t="s">
        <v>47</v>
      </c>
      <c r="O188" s="40"/>
      <c r="P188" s="200">
        <f t="shared" si="11"/>
        <v>0</v>
      </c>
      <c r="Q188" s="200">
        <v>0</v>
      </c>
      <c r="R188" s="200">
        <f t="shared" si="12"/>
        <v>0</v>
      </c>
      <c r="S188" s="200">
        <v>0</v>
      </c>
      <c r="T188" s="201">
        <f t="shared" si="13"/>
        <v>0</v>
      </c>
      <c r="AR188" s="22" t="s">
        <v>296</v>
      </c>
      <c r="AT188" s="22" t="s">
        <v>217</v>
      </c>
      <c r="AU188" s="22" t="s">
        <v>84</v>
      </c>
      <c r="AY188" s="22" t="s">
        <v>149</v>
      </c>
      <c r="BE188" s="202">
        <f t="shared" si="14"/>
        <v>0</v>
      </c>
      <c r="BF188" s="202">
        <f t="shared" si="15"/>
        <v>0</v>
      </c>
      <c r="BG188" s="202">
        <f t="shared" si="16"/>
        <v>0</v>
      </c>
      <c r="BH188" s="202">
        <f t="shared" si="17"/>
        <v>0</v>
      </c>
      <c r="BI188" s="202">
        <f t="shared" si="18"/>
        <v>0</v>
      </c>
      <c r="BJ188" s="22" t="s">
        <v>24</v>
      </c>
      <c r="BK188" s="202">
        <f t="shared" si="19"/>
        <v>0</v>
      </c>
      <c r="BL188" s="22" t="s">
        <v>223</v>
      </c>
      <c r="BM188" s="22" t="s">
        <v>430</v>
      </c>
    </row>
    <row r="189" spans="2:65" s="1" customFormat="1" ht="25.5" customHeight="1">
      <c r="B189" s="39"/>
      <c r="C189" s="217" t="s">
        <v>431</v>
      </c>
      <c r="D189" s="217" t="s">
        <v>217</v>
      </c>
      <c r="E189" s="218" t="s">
        <v>432</v>
      </c>
      <c r="F189" s="219" t="s">
        <v>433</v>
      </c>
      <c r="G189" s="220" t="s">
        <v>154</v>
      </c>
      <c r="H189" s="221">
        <v>1</v>
      </c>
      <c r="I189" s="222"/>
      <c r="J189" s="223">
        <f t="shared" si="10"/>
        <v>0</v>
      </c>
      <c r="K189" s="219" t="s">
        <v>155</v>
      </c>
      <c r="L189" s="224"/>
      <c r="M189" s="225" t="s">
        <v>22</v>
      </c>
      <c r="N189" s="226" t="s">
        <v>47</v>
      </c>
      <c r="O189" s="40"/>
      <c r="P189" s="200">
        <f t="shared" si="11"/>
        <v>0</v>
      </c>
      <c r="Q189" s="200">
        <v>1.4999999999999999E-4</v>
      </c>
      <c r="R189" s="200">
        <f t="shared" si="12"/>
        <v>1.4999999999999999E-4</v>
      </c>
      <c r="S189" s="200">
        <v>0</v>
      </c>
      <c r="T189" s="201">
        <f t="shared" si="13"/>
        <v>0</v>
      </c>
      <c r="AR189" s="22" t="s">
        <v>296</v>
      </c>
      <c r="AT189" s="22" t="s">
        <v>217</v>
      </c>
      <c r="AU189" s="22" t="s">
        <v>84</v>
      </c>
      <c r="AY189" s="22" t="s">
        <v>149</v>
      </c>
      <c r="BE189" s="202">
        <f t="shared" si="14"/>
        <v>0</v>
      </c>
      <c r="BF189" s="202">
        <f t="shared" si="15"/>
        <v>0</v>
      </c>
      <c r="BG189" s="202">
        <f t="shared" si="16"/>
        <v>0</v>
      </c>
      <c r="BH189" s="202">
        <f t="shared" si="17"/>
        <v>0</v>
      </c>
      <c r="BI189" s="202">
        <f t="shared" si="18"/>
        <v>0</v>
      </c>
      <c r="BJ189" s="22" t="s">
        <v>24</v>
      </c>
      <c r="BK189" s="202">
        <f t="shared" si="19"/>
        <v>0</v>
      </c>
      <c r="BL189" s="22" t="s">
        <v>223</v>
      </c>
      <c r="BM189" s="22" t="s">
        <v>434</v>
      </c>
    </row>
    <row r="190" spans="2:65" s="1" customFormat="1" ht="25.5" customHeight="1">
      <c r="B190" s="39"/>
      <c r="C190" s="191" t="s">
        <v>435</v>
      </c>
      <c r="D190" s="191" t="s">
        <v>151</v>
      </c>
      <c r="E190" s="192" t="s">
        <v>436</v>
      </c>
      <c r="F190" s="193" t="s">
        <v>437</v>
      </c>
      <c r="G190" s="194" t="s">
        <v>154</v>
      </c>
      <c r="H190" s="195">
        <v>1</v>
      </c>
      <c r="I190" s="196"/>
      <c r="J190" s="197">
        <f t="shared" si="10"/>
        <v>0</v>
      </c>
      <c r="K190" s="193" t="s">
        <v>155</v>
      </c>
      <c r="L190" s="59"/>
      <c r="M190" s="198" t="s">
        <v>22</v>
      </c>
      <c r="N190" s="199" t="s">
        <v>47</v>
      </c>
      <c r="O190" s="40"/>
      <c r="P190" s="200">
        <f t="shared" si="11"/>
        <v>0</v>
      </c>
      <c r="Q190" s="200">
        <v>0</v>
      </c>
      <c r="R190" s="200">
        <f t="shared" si="12"/>
        <v>0</v>
      </c>
      <c r="S190" s="200">
        <v>0</v>
      </c>
      <c r="T190" s="201">
        <f t="shared" si="13"/>
        <v>0</v>
      </c>
      <c r="AR190" s="22" t="s">
        <v>223</v>
      </c>
      <c r="AT190" s="22" t="s">
        <v>151</v>
      </c>
      <c r="AU190" s="22" t="s">
        <v>84</v>
      </c>
      <c r="AY190" s="22" t="s">
        <v>149</v>
      </c>
      <c r="BE190" s="202">
        <f t="shared" si="14"/>
        <v>0</v>
      </c>
      <c r="BF190" s="202">
        <f t="shared" si="15"/>
        <v>0</v>
      </c>
      <c r="BG190" s="202">
        <f t="shared" si="16"/>
        <v>0</v>
      </c>
      <c r="BH190" s="202">
        <f t="shared" si="17"/>
        <v>0</v>
      </c>
      <c r="BI190" s="202">
        <f t="shared" si="18"/>
        <v>0</v>
      </c>
      <c r="BJ190" s="22" t="s">
        <v>24</v>
      </c>
      <c r="BK190" s="202">
        <f t="shared" si="19"/>
        <v>0</v>
      </c>
      <c r="BL190" s="22" t="s">
        <v>223</v>
      </c>
      <c r="BM190" s="22" t="s">
        <v>438</v>
      </c>
    </row>
    <row r="191" spans="2:65" s="1" customFormat="1" ht="25.5" customHeight="1">
      <c r="B191" s="39"/>
      <c r="C191" s="217" t="s">
        <v>439</v>
      </c>
      <c r="D191" s="217" t="s">
        <v>217</v>
      </c>
      <c r="E191" s="218" t="s">
        <v>440</v>
      </c>
      <c r="F191" s="219" t="s">
        <v>441</v>
      </c>
      <c r="G191" s="220" t="s">
        <v>164</v>
      </c>
      <c r="H191" s="221">
        <v>3</v>
      </c>
      <c r="I191" s="222"/>
      <c r="J191" s="223">
        <f t="shared" si="10"/>
        <v>0</v>
      </c>
      <c r="K191" s="219" t="s">
        <v>155</v>
      </c>
      <c r="L191" s="224"/>
      <c r="M191" s="225" t="s">
        <v>22</v>
      </c>
      <c r="N191" s="226" t="s">
        <v>47</v>
      </c>
      <c r="O191" s="40"/>
      <c r="P191" s="200">
        <f t="shared" si="11"/>
        <v>0</v>
      </c>
      <c r="Q191" s="200">
        <v>1.8E-3</v>
      </c>
      <c r="R191" s="200">
        <f t="shared" si="12"/>
        <v>5.4000000000000003E-3</v>
      </c>
      <c r="S191" s="200">
        <v>0</v>
      </c>
      <c r="T191" s="201">
        <f t="shared" si="13"/>
        <v>0</v>
      </c>
      <c r="AR191" s="22" t="s">
        <v>296</v>
      </c>
      <c r="AT191" s="22" t="s">
        <v>217</v>
      </c>
      <c r="AU191" s="22" t="s">
        <v>84</v>
      </c>
      <c r="AY191" s="22" t="s">
        <v>149</v>
      </c>
      <c r="BE191" s="202">
        <f t="shared" si="14"/>
        <v>0</v>
      </c>
      <c r="BF191" s="202">
        <f t="shared" si="15"/>
        <v>0</v>
      </c>
      <c r="BG191" s="202">
        <f t="shared" si="16"/>
        <v>0</v>
      </c>
      <c r="BH191" s="202">
        <f t="shared" si="17"/>
        <v>0</v>
      </c>
      <c r="BI191" s="202">
        <f t="shared" si="18"/>
        <v>0</v>
      </c>
      <c r="BJ191" s="22" t="s">
        <v>24</v>
      </c>
      <c r="BK191" s="202">
        <f t="shared" si="19"/>
        <v>0</v>
      </c>
      <c r="BL191" s="22" t="s">
        <v>223</v>
      </c>
      <c r="BM191" s="22" t="s">
        <v>442</v>
      </c>
    </row>
    <row r="192" spans="2:65" s="1" customFormat="1" ht="38.25" customHeight="1">
      <c r="B192" s="39"/>
      <c r="C192" s="191" t="s">
        <v>443</v>
      </c>
      <c r="D192" s="191" t="s">
        <v>151</v>
      </c>
      <c r="E192" s="192" t="s">
        <v>444</v>
      </c>
      <c r="F192" s="193" t="s">
        <v>445</v>
      </c>
      <c r="G192" s="194" t="s">
        <v>315</v>
      </c>
      <c r="H192" s="195">
        <v>0.11</v>
      </c>
      <c r="I192" s="196"/>
      <c r="J192" s="197">
        <f t="shared" si="10"/>
        <v>0</v>
      </c>
      <c r="K192" s="193" t="s">
        <v>155</v>
      </c>
      <c r="L192" s="59"/>
      <c r="M192" s="198" t="s">
        <v>22</v>
      </c>
      <c r="N192" s="199" t="s">
        <v>47</v>
      </c>
      <c r="O192" s="40"/>
      <c r="P192" s="200">
        <f t="shared" si="11"/>
        <v>0</v>
      </c>
      <c r="Q192" s="200">
        <v>0</v>
      </c>
      <c r="R192" s="200">
        <f t="shared" si="12"/>
        <v>0</v>
      </c>
      <c r="S192" s="200">
        <v>0</v>
      </c>
      <c r="T192" s="201">
        <f t="shared" si="13"/>
        <v>0</v>
      </c>
      <c r="AR192" s="22" t="s">
        <v>223</v>
      </c>
      <c r="AT192" s="22" t="s">
        <v>151</v>
      </c>
      <c r="AU192" s="22" t="s">
        <v>84</v>
      </c>
      <c r="AY192" s="22" t="s">
        <v>149</v>
      </c>
      <c r="BE192" s="202">
        <f t="shared" si="14"/>
        <v>0</v>
      </c>
      <c r="BF192" s="202">
        <f t="shared" si="15"/>
        <v>0</v>
      </c>
      <c r="BG192" s="202">
        <f t="shared" si="16"/>
        <v>0</v>
      </c>
      <c r="BH192" s="202">
        <f t="shared" si="17"/>
        <v>0</v>
      </c>
      <c r="BI192" s="202">
        <f t="shared" si="18"/>
        <v>0</v>
      </c>
      <c r="BJ192" s="22" t="s">
        <v>24</v>
      </c>
      <c r="BK192" s="202">
        <f t="shared" si="19"/>
        <v>0</v>
      </c>
      <c r="BL192" s="22" t="s">
        <v>223</v>
      </c>
      <c r="BM192" s="22" t="s">
        <v>446</v>
      </c>
    </row>
    <row r="193" spans="2:65" s="1" customFormat="1" ht="38.25" customHeight="1">
      <c r="B193" s="39"/>
      <c r="C193" s="191" t="s">
        <v>447</v>
      </c>
      <c r="D193" s="191" t="s">
        <v>151</v>
      </c>
      <c r="E193" s="192" t="s">
        <v>448</v>
      </c>
      <c r="F193" s="193" t="s">
        <v>449</v>
      </c>
      <c r="G193" s="194" t="s">
        <v>315</v>
      </c>
      <c r="H193" s="195">
        <v>0.11</v>
      </c>
      <c r="I193" s="196"/>
      <c r="J193" s="197">
        <f t="shared" si="10"/>
        <v>0</v>
      </c>
      <c r="K193" s="193" t="s">
        <v>155</v>
      </c>
      <c r="L193" s="59"/>
      <c r="M193" s="198" t="s">
        <v>22</v>
      </c>
      <c r="N193" s="199" t="s">
        <v>47</v>
      </c>
      <c r="O193" s="40"/>
      <c r="P193" s="200">
        <f t="shared" si="11"/>
        <v>0</v>
      </c>
      <c r="Q193" s="200">
        <v>0</v>
      </c>
      <c r="R193" s="200">
        <f t="shared" si="12"/>
        <v>0</v>
      </c>
      <c r="S193" s="200">
        <v>0</v>
      </c>
      <c r="T193" s="201">
        <f t="shared" si="13"/>
        <v>0</v>
      </c>
      <c r="AR193" s="22" t="s">
        <v>223</v>
      </c>
      <c r="AT193" s="22" t="s">
        <v>151</v>
      </c>
      <c r="AU193" s="22" t="s">
        <v>84</v>
      </c>
      <c r="AY193" s="22" t="s">
        <v>149</v>
      </c>
      <c r="BE193" s="202">
        <f t="shared" si="14"/>
        <v>0</v>
      </c>
      <c r="BF193" s="202">
        <f t="shared" si="15"/>
        <v>0</v>
      </c>
      <c r="BG193" s="202">
        <f t="shared" si="16"/>
        <v>0</v>
      </c>
      <c r="BH193" s="202">
        <f t="shared" si="17"/>
        <v>0</v>
      </c>
      <c r="BI193" s="202">
        <f t="shared" si="18"/>
        <v>0</v>
      </c>
      <c r="BJ193" s="22" t="s">
        <v>24</v>
      </c>
      <c r="BK193" s="202">
        <f t="shared" si="19"/>
        <v>0</v>
      </c>
      <c r="BL193" s="22" t="s">
        <v>223</v>
      </c>
      <c r="BM193" s="22" t="s">
        <v>450</v>
      </c>
    </row>
    <row r="194" spans="2:65" s="1" customFormat="1" ht="38.25" customHeight="1">
      <c r="B194" s="39"/>
      <c r="C194" s="191" t="s">
        <v>451</v>
      </c>
      <c r="D194" s="191" t="s">
        <v>151</v>
      </c>
      <c r="E194" s="192" t="s">
        <v>452</v>
      </c>
      <c r="F194" s="193" t="s">
        <v>453</v>
      </c>
      <c r="G194" s="194" t="s">
        <v>372</v>
      </c>
      <c r="H194" s="195">
        <v>3</v>
      </c>
      <c r="I194" s="196"/>
      <c r="J194" s="197">
        <f t="shared" si="10"/>
        <v>0</v>
      </c>
      <c r="K194" s="193" t="s">
        <v>22</v>
      </c>
      <c r="L194" s="59"/>
      <c r="M194" s="198" t="s">
        <v>22</v>
      </c>
      <c r="N194" s="199" t="s">
        <v>47</v>
      </c>
      <c r="O194" s="40"/>
      <c r="P194" s="200">
        <f t="shared" si="11"/>
        <v>0</v>
      </c>
      <c r="Q194" s="200">
        <v>0</v>
      </c>
      <c r="R194" s="200">
        <f t="shared" si="12"/>
        <v>0</v>
      </c>
      <c r="S194" s="200">
        <v>0</v>
      </c>
      <c r="T194" s="201">
        <f t="shared" si="13"/>
        <v>0</v>
      </c>
      <c r="AR194" s="22" t="s">
        <v>223</v>
      </c>
      <c r="AT194" s="22" t="s">
        <v>151</v>
      </c>
      <c r="AU194" s="22" t="s">
        <v>84</v>
      </c>
      <c r="AY194" s="22" t="s">
        <v>149</v>
      </c>
      <c r="BE194" s="202">
        <f t="shared" si="14"/>
        <v>0</v>
      </c>
      <c r="BF194" s="202">
        <f t="shared" si="15"/>
        <v>0</v>
      </c>
      <c r="BG194" s="202">
        <f t="shared" si="16"/>
        <v>0</v>
      </c>
      <c r="BH194" s="202">
        <f t="shared" si="17"/>
        <v>0</v>
      </c>
      <c r="BI194" s="202">
        <f t="shared" si="18"/>
        <v>0</v>
      </c>
      <c r="BJ194" s="22" t="s">
        <v>24</v>
      </c>
      <c r="BK194" s="202">
        <f t="shared" si="19"/>
        <v>0</v>
      </c>
      <c r="BL194" s="22" t="s">
        <v>223</v>
      </c>
      <c r="BM194" s="22" t="s">
        <v>454</v>
      </c>
    </row>
    <row r="195" spans="2:65" s="10" customFormat="1" ht="29.85" customHeight="1">
      <c r="B195" s="175"/>
      <c r="C195" s="176"/>
      <c r="D195" s="177" t="s">
        <v>75</v>
      </c>
      <c r="E195" s="189" t="s">
        <v>455</v>
      </c>
      <c r="F195" s="189" t="s">
        <v>456</v>
      </c>
      <c r="G195" s="176"/>
      <c r="H195" s="176"/>
      <c r="I195" s="179"/>
      <c r="J195" s="190">
        <f>BK195</f>
        <v>0</v>
      </c>
      <c r="K195" s="176"/>
      <c r="L195" s="181"/>
      <c r="M195" s="182"/>
      <c r="N195" s="183"/>
      <c r="O195" s="183"/>
      <c r="P195" s="184">
        <f>SUM(P196:P210)</f>
        <v>0</v>
      </c>
      <c r="Q195" s="183"/>
      <c r="R195" s="184">
        <f>SUM(R196:R210)</f>
        <v>1.512661</v>
      </c>
      <c r="S195" s="183"/>
      <c r="T195" s="185">
        <f>SUM(T196:T210)</f>
        <v>2.3786619999999998</v>
      </c>
      <c r="AR195" s="186" t="s">
        <v>84</v>
      </c>
      <c r="AT195" s="187" t="s">
        <v>75</v>
      </c>
      <c r="AU195" s="187" t="s">
        <v>24</v>
      </c>
      <c r="AY195" s="186" t="s">
        <v>149</v>
      </c>
      <c r="BK195" s="188">
        <f>SUM(BK196:BK210)</f>
        <v>0</v>
      </c>
    </row>
    <row r="196" spans="2:65" s="1" customFormat="1" ht="16.5" customHeight="1">
      <c r="B196" s="39"/>
      <c r="C196" s="191" t="s">
        <v>457</v>
      </c>
      <c r="D196" s="191" t="s">
        <v>151</v>
      </c>
      <c r="E196" s="192" t="s">
        <v>458</v>
      </c>
      <c r="F196" s="193" t="s">
        <v>459</v>
      </c>
      <c r="G196" s="194" t="s">
        <v>105</v>
      </c>
      <c r="H196" s="195">
        <v>28.6</v>
      </c>
      <c r="I196" s="196"/>
      <c r="J196" s="197">
        <f>ROUND(I196*H196,2)</f>
        <v>0</v>
      </c>
      <c r="K196" s="193" t="s">
        <v>155</v>
      </c>
      <c r="L196" s="59"/>
      <c r="M196" s="198" t="s">
        <v>22</v>
      </c>
      <c r="N196" s="199" t="s">
        <v>47</v>
      </c>
      <c r="O196" s="40"/>
      <c r="P196" s="200">
        <f>O196*H196</f>
        <v>0</v>
      </c>
      <c r="Q196" s="200">
        <v>0</v>
      </c>
      <c r="R196" s="200">
        <f>Q196*H196</f>
        <v>0</v>
      </c>
      <c r="S196" s="200">
        <v>8.3169999999999994E-2</v>
      </c>
      <c r="T196" s="201">
        <f>S196*H196</f>
        <v>2.3786619999999998</v>
      </c>
      <c r="AR196" s="22" t="s">
        <v>223</v>
      </c>
      <c r="AT196" s="22" t="s">
        <v>151</v>
      </c>
      <c r="AU196" s="22" t="s">
        <v>84</v>
      </c>
      <c r="AY196" s="22" t="s">
        <v>149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22" t="s">
        <v>24</v>
      </c>
      <c r="BK196" s="202">
        <f>ROUND(I196*H196,2)</f>
        <v>0</v>
      </c>
      <c r="BL196" s="22" t="s">
        <v>223</v>
      </c>
      <c r="BM196" s="22" t="s">
        <v>460</v>
      </c>
    </row>
    <row r="197" spans="2:65" s="11" customFormat="1" ht="13.5">
      <c r="B197" s="203"/>
      <c r="C197" s="204"/>
      <c r="D197" s="205" t="s">
        <v>160</v>
      </c>
      <c r="E197" s="206" t="s">
        <v>22</v>
      </c>
      <c r="F197" s="207" t="s">
        <v>461</v>
      </c>
      <c r="G197" s="204"/>
      <c r="H197" s="208">
        <v>28.6</v>
      </c>
      <c r="I197" s="209"/>
      <c r="J197" s="204"/>
      <c r="K197" s="204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160</v>
      </c>
      <c r="AU197" s="214" t="s">
        <v>84</v>
      </c>
      <c r="AV197" s="11" t="s">
        <v>84</v>
      </c>
      <c r="AW197" s="11" t="s">
        <v>40</v>
      </c>
      <c r="AX197" s="11" t="s">
        <v>24</v>
      </c>
      <c r="AY197" s="214" t="s">
        <v>149</v>
      </c>
    </row>
    <row r="198" spans="2:65" s="1" customFormat="1" ht="16.5" customHeight="1">
      <c r="B198" s="39"/>
      <c r="C198" s="191" t="s">
        <v>462</v>
      </c>
      <c r="D198" s="191" t="s">
        <v>151</v>
      </c>
      <c r="E198" s="192" t="s">
        <v>463</v>
      </c>
      <c r="F198" s="193" t="s">
        <v>464</v>
      </c>
      <c r="G198" s="194" t="s">
        <v>105</v>
      </c>
      <c r="H198" s="195">
        <v>25.4</v>
      </c>
      <c r="I198" s="196"/>
      <c r="J198" s="197">
        <f>ROUND(I198*H198,2)</f>
        <v>0</v>
      </c>
      <c r="K198" s="193" t="s">
        <v>155</v>
      </c>
      <c r="L198" s="59"/>
      <c r="M198" s="198" t="s">
        <v>22</v>
      </c>
      <c r="N198" s="199" t="s">
        <v>47</v>
      </c>
      <c r="O198" s="40"/>
      <c r="P198" s="200">
        <f>O198*H198</f>
        <v>0</v>
      </c>
      <c r="Q198" s="200">
        <v>2.9999999999999997E-4</v>
      </c>
      <c r="R198" s="200">
        <f>Q198*H198</f>
        <v>7.6199999999999992E-3</v>
      </c>
      <c r="S198" s="200">
        <v>0</v>
      </c>
      <c r="T198" s="201">
        <f>S198*H198</f>
        <v>0</v>
      </c>
      <c r="AR198" s="22" t="s">
        <v>223</v>
      </c>
      <c r="AT198" s="22" t="s">
        <v>151</v>
      </c>
      <c r="AU198" s="22" t="s">
        <v>84</v>
      </c>
      <c r="AY198" s="22" t="s">
        <v>149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22" t="s">
        <v>24</v>
      </c>
      <c r="BK198" s="202">
        <f>ROUND(I198*H198,2)</f>
        <v>0</v>
      </c>
      <c r="BL198" s="22" t="s">
        <v>223</v>
      </c>
      <c r="BM198" s="22" t="s">
        <v>465</v>
      </c>
    </row>
    <row r="199" spans="2:65" s="11" customFormat="1" ht="13.5">
      <c r="B199" s="203"/>
      <c r="C199" s="204"/>
      <c r="D199" s="205" t="s">
        <v>160</v>
      </c>
      <c r="E199" s="206" t="s">
        <v>22</v>
      </c>
      <c r="F199" s="207" t="s">
        <v>348</v>
      </c>
      <c r="G199" s="204"/>
      <c r="H199" s="208">
        <v>25.4</v>
      </c>
      <c r="I199" s="209"/>
      <c r="J199" s="204"/>
      <c r="K199" s="204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160</v>
      </c>
      <c r="AU199" s="214" t="s">
        <v>84</v>
      </c>
      <c r="AV199" s="11" t="s">
        <v>84</v>
      </c>
      <c r="AW199" s="11" t="s">
        <v>40</v>
      </c>
      <c r="AX199" s="11" t="s">
        <v>24</v>
      </c>
      <c r="AY199" s="214" t="s">
        <v>149</v>
      </c>
    </row>
    <row r="200" spans="2:65" s="1" customFormat="1" ht="16.5" customHeight="1">
      <c r="B200" s="39"/>
      <c r="C200" s="191" t="s">
        <v>466</v>
      </c>
      <c r="D200" s="191" t="s">
        <v>151</v>
      </c>
      <c r="E200" s="192" t="s">
        <v>467</v>
      </c>
      <c r="F200" s="193" t="s">
        <v>468</v>
      </c>
      <c r="G200" s="194" t="s">
        <v>164</v>
      </c>
      <c r="H200" s="195">
        <v>41.5</v>
      </c>
      <c r="I200" s="196"/>
      <c r="J200" s="197">
        <f>ROUND(I200*H200,2)</f>
        <v>0</v>
      </c>
      <c r="K200" s="193" t="s">
        <v>155</v>
      </c>
      <c r="L200" s="59"/>
      <c r="M200" s="198" t="s">
        <v>22</v>
      </c>
      <c r="N200" s="199" t="s">
        <v>47</v>
      </c>
      <c r="O200" s="40"/>
      <c r="P200" s="200">
        <f>O200*H200</f>
        <v>0</v>
      </c>
      <c r="Q200" s="200">
        <v>3.0000000000000001E-5</v>
      </c>
      <c r="R200" s="200">
        <f>Q200*H200</f>
        <v>1.245E-3</v>
      </c>
      <c r="S200" s="200">
        <v>0</v>
      </c>
      <c r="T200" s="201">
        <f>S200*H200</f>
        <v>0</v>
      </c>
      <c r="AR200" s="22" t="s">
        <v>223</v>
      </c>
      <c r="AT200" s="22" t="s">
        <v>151</v>
      </c>
      <c r="AU200" s="22" t="s">
        <v>84</v>
      </c>
      <c r="AY200" s="22" t="s">
        <v>149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22" t="s">
        <v>24</v>
      </c>
      <c r="BK200" s="202">
        <f>ROUND(I200*H200,2)</f>
        <v>0</v>
      </c>
      <c r="BL200" s="22" t="s">
        <v>223</v>
      </c>
      <c r="BM200" s="22" t="s">
        <v>469</v>
      </c>
    </row>
    <row r="201" spans="2:65" s="1" customFormat="1" ht="25.5" customHeight="1">
      <c r="B201" s="39"/>
      <c r="C201" s="191" t="s">
        <v>470</v>
      </c>
      <c r="D201" s="191" t="s">
        <v>151</v>
      </c>
      <c r="E201" s="192" t="s">
        <v>471</v>
      </c>
      <c r="F201" s="193" t="s">
        <v>472</v>
      </c>
      <c r="G201" s="194" t="s">
        <v>105</v>
      </c>
      <c r="H201" s="195">
        <v>25.4</v>
      </c>
      <c r="I201" s="196"/>
      <c r="J201" s="197">
        <f>ROUND(I201*H201,2)</f>
        <v>0</v>
      </c>
      <c r="K201" s="193" t="s">
        <v>155</v>
      </c>
      <c r="L201" s="59"/>
      <c r="M201" s="198" t="s">
        <v>22</v>
      </c>
      <c r="N201" s="199" t="s">
        <v>47</v>
      </c>
      <c r="O201" s="40"/>
      <c r="P201" s="200">
        <f>O201*H201</f>
        <v>0</v>
      </c>
      <c r="Q201" s="200">
        <v>3.6700000000000001E-3</v>
      </c>
      <c r="R201" s="200">
        <f>Q201*H201</f>
        <v>9.3217999999999995E-2</v>
      </c>
      <c r="S201" s="200">
        <v>0</v>
      </c>
      <c r="T201" s="201">
        <f>S201*H201</f>
        <v>0</v>
      </c>
      <c r="AR201" s="22" t="s">
        <v>223</v>
      </c>
      <c r="AT201" s="22" t="s">
        <v>151</v>
      </c>
      <c r="AU201" s="22" t="s">
        <v>84</v>
      </c>
      <c r="AY201" s="22" t="s">
        <v>149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22" t="s">
        <v>24</v>
      </c>
      <c r="BK201" s="202">
        <f>ROUND(I201*H201,2)</f>
        <v>0</v>
      </c>
      <c r="BL201" s="22" t="s">
        <v>223</v>
      </c>
      <c r="BM201" s="22" t="s">
        <v>473</v>
      </c>
    </row>
    <row r="202" spans="2:65" s="11" customFormat="1" ht="13.5">
      <c r="B202" s="203"/>
      <c r="C202" s="204"/>
      <c r="D202" s="205" t="s">
        <v>160</v>
      </c>
      <c r="E202" s="206" t="s">
        <v>22</v>
      </c>
      <c r="F202" s="207" t="s">
        <v>348</v>
      </c>
      <c r="G202" s="204"/>
      <c r="H202" s="208">
        <v>25.4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160</v>
      </c>
      <c r="AU202" s="214" t="s">
        <v>84</v>
      </c>
      <c r="AV202" s="11" t="s">
        <v>84</v>
      </c>
      <c r="AW202" s="11" t="s">
        <v>40</v>
      </c>
      <c r="AX202" s="11" t="s">
        <v>24</v>
      </c>
      <c r="AY202" s="214" t="s">
        <v>149</v>
      </c>
    </row>
    <row r="203" spans="2:65" s="1" customFormat="1" ht="16.5" customHeight="1">
      <c r="B203" s="39"/>
      <c r="C203" s="217" t="s">
        <v>474</v>
      </c>
      <c r="D203" s="217" t="s">
        <v>217</v>
      </c>
      <c r="E203" s="218" t="s">
        <v>475</v>
      </c>
      <c r="F203" s="219" t="s">
        <v>476</v>
      </c>
      <c r="G203" s="220" t="s">
        <v>105</v>
      </c>
      <c r="H203" s="221">
        <v>27.94</v>
      </c>
      <c r="I203" s="222"/>
      <c r="J203" s="223">
        <f>ROUND(I203*H203,2)</f>
        <v>0</v>
      </c>
      <c r="K203" s="219" t="s">
        <v>155</v>
      </c>
      <c r="L203" s="224"/>
      <c r="M203" s="225" t="s">
        <v>22</v>
      </c>
      <c r="N203" s="226" t="s">
        <v>47</v>
      </c>
      <c r="O203" s="40"/>
      <c r="P203" s="200">
        <f>O203*H203</f>
        <v>0</v>
      </c>
      <c r="Q203" s="200">
        <v>1.8200000000000001E-2</v>
      </c>
      <c r="R203" s="200">
        <f>Q203*H203</f>
        <v>0.50850800000000007</v>
      </c>
      <c r="S203" s="200">
        <v>0</v>
      </c>
      <c r="T203" s="201">
        <f>S203*H203</f>
        <v>0</v>
      </c>
      <c r="AR203" s="22" t="s">
        <v>296</v>
      </c>
      <c r="AT203" s="22" t="s">
        <v>217</v>
      </c>
      <c r="AU203" s="22" t="s">
        <v>84</v>
      </c>
      <c r="AY203" s="22" t="s">
        <v>149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22" t="s">
        <v>24</v>
      </c>
      <c r="BK203" s="202">
        <f>ROUND(I203*H203,2)</f>
        <v>0</v>
      </c>
      <c r="BL203" s="22" t="s">
        <v>223</v>
      </c>
      <c r="BM203" s="22" t="s">
        <v>477</v>
      </c>
    </row>
    <row r="204" spans="2:65" s="11" customFormat="1" ht="13.5">
      <c r="B204" s="203"/>
      <c r="C204" s="204"/>
      <c r="D204" s="205" t="s">
        <v>160</v>
      </c>
      <c r="E204" s="204"/>
      <c r="F204" s="207" t="s">
        <v>478</v>
      </c>
      <c r="G204" s="204"/>
      <c r="H204" s="208">
        <v>27.94</v>
      </c>
      <c r="I204" s="209"/>
      <c r="J204" s="204"/>
      <c r="K204" s="204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160</v>
      </c>
      <c r="AU204" s="214" t="s">
        <v>84</v>
      </c>
      <c r="AV204" s="11" t="s">
        <v>84</v>
      </c>
      <c r="AW204" s="11" t="s">
        <v>6</v>
      </c>
      <c r="AX204" s="11" t="s">
        <v>24</v>
      </c>
      <c r="AY204" s="214" t="s">
        <v>149</v>
      </c>
    </row>
    <row r="205" spans="2:65" s="1" customFormat="1" ht="25.5" customHeight="1">
      <c r="B205" s="39"/>
      <c r="C205" s="191" t="s">
        <v>479</v>
      </c>
      <c r="D205" s="191" t="s">
        <v>151</v>
      </c>
      <c r="E205" s="192" t="s">
        <v>480</v>
      </c>
      <c r="F205" s="193" t="s">
        <v>481</v>
      </c>
      <c r="G205" s="194" t="s">
        <v>105</v>
      </c>
      <c r="H205" s="195">
        <v>58.5</v>
      </c>
      <c r="I205" s="196"/>
      <c r="J205" s="197">
        <f>ROUND(I205*H205,2)</f>
        <v>0</v>
      </c>
      <c r="K205" s="193" t="s">
        <v>155</v>
      </c>
      <c r="L205" s="59"/>
      <c r="M205" s="198" t="s">
        <v>22</v>
      </c>
      <c r="N205" s="199" t="s">
        <v>47</v>
      </c>
      <c r="O205" s="40"/>
      <c r="P205" s="200">
        <f>O205*H205</f>
        <v>0</v>
      </c>
      <c r="Q205" s="200">
        <v>7.7000000000000002E-3</v>
      </c>
      <c r="R205" s="200">
        <f>Q205*H205</f>
        <v>0.45045000000000002</v>
      </c>
      <c r="S205" s="200">
        <v>0</v>
      </c>
      <c r="T205" s="201">
        <f>S205*H205</f>
        <v>0</v>
      </c>
      <c r="AR205" s="22" t="s">
        <v>223</v>
      </c>
      <c r="AT205" s="22" t="s">
        <v>151</v>
      </c>
      <c r="AU205" s="22" t="s">
        <v>84</v>
      </c>
      <c r="AY205" s="22" t="s">
        <v>149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22" t="s">
        <v>24</v>
      </c>
      <c r="BK205" s="202">
        <f>ROUND(I205*H205,2)</f>
        <v>0</v>
      </c>
      <c r="BL205" s="22" t="s">
        <v>223</v>
      </c>
      <c r="BM205" s="22" t="s">
        <v>482</v>
      </c>
    </row>
    <row r="206" spans="2:65" s="1" customFormat="1" ht="25.5" customHeight="1">
      <c r="B206" s="39"/>
      <c r="C206" s="191" t="s">
        <v>483</v>
      </c>
      <c r="D206" s="191" t="s">
        <v>151</v>
      </c>
      <c r="E206" s="192" t="s">
        <v>484</v>
      </c>
      <c r="F206" s="193" t="s">
        <v>485</v>
      </c>
      <c r="G206" s="194" t="s">
        <v>105</v>
      </c>
      <c r="H206" s="195">
        <v>234</v>
      </c>
      <c r="I206" s="196"/>
      <c r="J206" s="197">
        <f>ROUND(I206*H206,2)</f>
        <v>0</v>
      </c>
      <c r="K206" s="193" t="s">
        <v>486</v>
      </c>
      <c r="L206" s="59"/>
      <c r="M206" s="198" t="s">
        <v>22</v>
      </c>
      <c r="N206" s="199" t="s">
        <v>47</v>
      </c>
      <c r="O206" s="40"/>
      <c r="P206" s="200">
        <f>O206*H206</f>
        <v>0</v>
      </c>
      <c r="Q206" s="200">
        <v>1.9300000000000001E-3</v>
      </c>
      <c r="R206" s="200">
        <f>Q206*H206</f>
        <v>0.45162000000000002</v>
      </c>
      <c r="S206" s="200">
        <v>0</v>
      </c>
      <c r="T206" s="201">
        <f>S206*H206</f>
        <v>0</v>
      </c>
      <c r="AR206" s="22" t="s">
        <v>223</v>
      </c>
      <c r="AT206" s="22" t="s">
        <v>151</v>
      </c>
      <c r="AU206" s="22" t="s">
        <v>84</v>
      </c>
      <c r="AY206" s="22" t="s">
        <v>149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22" t="s">
        <v>24</v>
      </c>
      <c r="BK206" s="202">
        <f>ROUND(I206*H206,2)</f>
        <v>0</v>
      </c>
      <c r="BL206" s="22" t="s">
        <v>223</v>
      </c>
      <c r="BM206" s="22" t="s">
        <v>487</v>
      </c>
    </row>
    <row r="207" spans="2:65" s="1" customFormat="1" ht="27">
      <c r="B207" s="39"/>
      <c r="C207" s="61"/>
      <c r="D207" s="205" t="s">
        <v>174</v>
      </c>
      <c r="E207" s="61"/>
      <c r="F207" s="215" t="s">
        <v>488</v>
      </c>
      <c r="G207" s="61"/>
      <c r="H207" s="61"/>
      <c r="I207" s="162"/>
      <c r="J207" s="61"/>
      <c r="K207" s="61"/>
      <c r="L207" s="59"/>
      <c r="M207" s="216"/>
      <c r="N207" s="40"/>
      <c r="O207" s="40"/>
      <c r="P207" s="40"/>
      <c r="Q207" s="40"/>
      <c r="R207" s="40"/>
      <c r="S207" s="40"/>
      <c r="T207" s="76"/>
      <c r="AT207" s="22" t="s">
        <v>174</v>
      </c>
      <c r="AU207" s="22" t="s">
        <v>84</v>
      </c>
    </row>
    <row r="208" spans="2:65" s="11" customFormat="1" ht="13.5">
      <c r="B208" s="203"/>
      <c r="C208" s="204"/>
      <c r="D208" s="205" t="s">
        <v>160</v>
      </c>
      <c r="E208" s="204"/>
      <c r="F208" s="207" t="s">
        <v>489</v>
      </c>
      <c r="G208" s="204"/>
      <c r="H208" s="208">
        <v>234</v>
      </c>
      <c r="I208" s="209"/>
      <c r="J208" s="204"/>
      <c r="K208" s="204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160</v>
      </c>
      <c r="AU208" s="214" t="s">
        <v>84</v>
      </c>
      <c r="AV208" s="11" t="s">
        <v>84</v>
      </c>
      <c r="AW208" s="11" t="s">
        <v>6</v>
      </c>
      <c r="AX208" s="11" t="s">
        <v>24</v>
      </c>
      <c r="AY208" s="214" t="s">
        <v>149</v>
      </c>
    </row>
    <row r="209" spans="2:65" s="1" customFormat="1" ht="38.25" customHeight="1">
      <c r="B209" s="39"/>
      <c r="C209" s="191" t="s">
        <v>490</v>
      </c>
      <c r="D209" s="191" t="s">
        <v>151</v>
      </c>
      <c r="E209" s="192" t="s">
        <v>491</v>
      </c>
      <c r="F209" s="193" t="s">
        <v>492</v>
      </c>
      <c r="G209" s="194" t="s">
        <v>315</v>
      </c>
      <c r="H209" s="195">
        <v>1.5129999999999999</v>
      </c>
      <c r="I209" s="196"/>
      <c r="J209" s="197">
        <f>ROUND(I209*H209,2)</f>
        <v>0</v>
      </c>
      <c r="K209" s="193" t="s">
        <v>155</v>
      </c>
      <c r="L209" s="59"/>
      <c r="M209" s="198" t="s">
        <v>22</v>
      </c>
      <c r="N209" s="199" t="s">
        <v>47</v>
      </c>
      <c r="O209" s="40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AR209" s="22" t="s">
        <v>223</v>
      </c>
      <c r="AT209" s="22" t="s">
        <v>151</v>
      </c>
      <c r="AU209" s="22" t="s">
        <v>84</v>
      </c>
      <c r="AY209" s="22" t="s">
        <v>149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22" t="s">
        <v>24</v>
      </c>
      <c r="BK209" s="202">
        <f>ROUND(I209*H209,2)</f>
        <v>0</v>
      </c>
      <c r="BL209" s="22" t="s">
        <v>223</v>
      </c>
      <c r="BM209" s="22" t="s">
        <v>493</v>
      </c>
    </row>
    <row r="210" spans="2:65" s="1" customFormat="1" ht="38.25" customHeight="1">
      <c r="B210" s="39"/>
      <c r="C210" s="191" t="s">
        <v>494</v>
      </c>
      <c r="D210" s="191" t="s">
        <v>151</v>
      </c>
      <c r="E210" s="192" t="s">
        <v>495</v>
      </c>
      <c r="F210" s="193" t="s">
        <v>496</v>
      </c>
      <c r="G210" s="194" t="s">
        <v>315</v>
      </c>
      <c r="H210" s="195">
        <v>1.5129999999999999</v>
      </c>
      <c r="I210" s="196"/>
      <c r="J210" s="197">
        <f>ROUND(I210*H210,2)</f>
        <v>0</v>
      </c>
      <c r="K210" s="193" t="s">
        <v>155</v>
      </c>
      <c r="L210" s="59"/>
      <c r="M210" s="198" t="s">
        <v>22</v>
      </c>
      <c r="N210" s="199" t="s">
        <v>47</v>
      </c>
      <c r="O210" s="40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AR210" s="22" t="s">
        <v>223</v>
      </c>
      <c r="AT210" s="22" t="s">
        <v>151</v>
      </c>
      <c r="AU210" s="22" t="s">
        <v>84</v>
      </c>
      <c r="AY210" s="22" t="s">
        <v>149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22" t="s">
        <v>24</v>
      </c>
      <c r="BK210" s="202">
        <f>ROUND(I210*H210,2)</f>
        <v>0</v>
      </c>
      <c r="BL210" s="22" t="s">
        <v>223</v>
      </c>
      <c r="BM210" s="22" t="s">
        <v>497</v>
      </c>
    </row>
    <row r="211" spans="2:65" s="10" customFormat="1" ht="29.85" customHeight="1">
      <c r="B211" s="175"/>
      <c r="C211" s="176"/>
      <c r="D211" s="177" t="s">
        <v>75</v>
      </c>
      <c r="E211" s="189" t="s">
        <v>498</v>
      </c>
      <c r="F211" s="189" t="s">
        <v>499</v>
      </c>
      <c r="G211" s="176"/>
      <c r="H211" s="176"/>
      <c r="I211" s="179"/>
      <c r="J211" s="190">
        <f>BK211</f>
        <v>0</v>
      </c>
      <c r="K211" s="176"/>
      <c r="L211" s="181"/>
      <c r="M211" s="182"/>
      <c r="N211" s="183"/>
      <c r="O211" s="183"/>
      <c r="P211" s="184">
        <f>SUM(P212:P227)</f>
        <v>0</v>
      </c>
      <c r="Q211" s="183"/>
      <c r="R211" s="184">
        <f>SUM(R212:R227)</f>
        <v>0.13419810000000001</v>
      </c>
      <c r="S211" s="183"/>
      <c r="T211" s="185">
        <f>SUM(T212:T227)</f>
        <v>0.06</v>
      </c>
      <c r="AR211" s="186" t="s">
        <v>84</v>
      </c>
      <c r="AT211" s="187" t="s">
        <v>75</v>
      </c>
      <c r="AU211" s="187" t="s">
        <v>24</v>
      </c>
      <c r="AY211" s="186" t="s">
        <v>149</v>
      </c>
      <c r="BK211" s="188">
        <f>SUM(BK212:BK227)</f>
        <v>0</v>
      </c>
    </row>
    <row r="212" spans="2:65" s="1" customFormat="1" ht="16.5" customHeight="1">
      <c r="B212" s="39"/>
      <c r="C212" s="191" t="s">
        <v>500</v>
      </c>
      <c r="D212" s="191" t="s">
        <v>151</v>
      </c>
      <c r="E212" s="192" t="s">
        <v>501</v>
      </c>
      <c r="F212" s="193" t="s">
        <v>502</v>
      </c>
      <c r="G212" s="194" t="s">
        <v>105</v>
      </c>
      <c r="H212" s="195">
        <v>24</v>
      </c>
      <c r="I212" s="196"/>
      <c r="J212" s="197">
        <f>ROUND(I212*H212,2)</f>
        <v>0</v>
      </c>
      <c r="K212" s="193" t="s">
        <v>155</v>
      </c>
      <c r="L212" s="59"/>
      <c r="M212" s="198" t="s">
        <v>22</v>
      </c>
      <c r="N212" s="199" t="s">
        <v>47</v>
      </c>
      <c r="O212" s="40"/>
      <c r="P212" s="200">
        <f>O212*H212</f>
        <v>0</v>
      </c>
      <c r="Q212" s="200">
        <v>0</v>
      </c>
      <c r="R212" s="200">
        <f>Q212*H212</f>
        <v>0</v>
      </c>
      <c r="S212" s="200">
        <v>2.5000000000000001E-3</v>
      </c>
      <c r="T212" s="201">
        <f>S212*H212</f>
        <v>0.06</v>
      </c>
      <c r="AR212" s="22" t="s">
        <v>223</v>
      </c>
      <c r="AT212" s="22" t="s">
        <v>151</v>
      </c>
      <c r="AU212" s="22" t="s">
        <v>84</v>
      </c>
      <c r="AY212" s="22" t="s">
        <v>149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22" t="s">
        <v>24</v>
      </c>
      <c r="BK212" s="202">
        <f>ROUND(I212*H212,2)</f>
        <v>0</v>
      </c>
      <c r="BL212" s="22" t="s">
        <v>223</v>
      </c>
      <c r="BM212" s="22" t="s">
        <v>503</v>
      </c>
    </row>
    <row r="213" spans="2:65" s="11" customFormat="1" ht="13.5">
      <c r="B213" s="203"/>
      <c r="C213" s="204"/>
      <c r="D213" s="205" t="s">
        <v>160</v>
      </c>
      <c r="E213" s="206" t="s">
        <v>22</v>
      </c>
      <c r="F213" s="207" t="s">
        <v>504</v>
      </c>
      <c r="G213" s="204"/>
      <c r="H213" s="208">
        <v>24</v>
      </c>
      <c r="I213" s="209"/>
      <c r="J213" s="204"/>
      <c r="K213" s="204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160</v>
      </c>
      <c r="AU213" s="214" t="s">
        <v>84</v>
      </c>
      <c r="AV213" s="11" t="s">
        <v>84</v>
      </c>
      <c r="AW213" s="11" t="s">
        <v>40</v>
      </c>
      <c r="AX213" s="11" t="s">
        <v>24</v>
      </c>
      <c r="AY213" s="214" t="s">
        <v>149</v>
      </c>
    </row>
    <row r="214" spans="2:65" s="1" customFormat="1" ht="16.5" customHeight="1">
      <c r="B214" s="39"/>
      <c r="C214" s="191" t="s">
        <v>505</v>
      </c>
      <c r="D214" s="191" t="s">
        <v>151</v>
      </c>
      <c r="E214" s="192" t="s">
        <v>506</v>
      </c>
      <c r="F214" s="193" t="s">
        <v>507</v>
      </c>
      <c r="G214" s="194" t="s">
        <v>105</v>
      </c>
      <c r="H214" s="195">
        <v>30.1</v>
      </c>
      <c r="I214" s="196"/>
      <c r="J214" s="197">
        <f>ROUND(I214*H214,2)</f>
        <v>0</v>
      </c>
      <c r="K214" s="193" t="s">
        <v>155</v>
      </c>
      <c r="L214" s="59"/>
      <c r="M214" s="198" t="s">
        <v>22</v>
      </c>
      <c r="N214" s="199" t="s">
        <v>47</v>
      </c>
      <c r="O214" s="40"/>
      <c r="P214" s="200">
        <f>O214*H214</f>
        <v>0</v>
      </c>
      <c r="Q214" s="200">
        <v>2.0000000000000001E-4</v>
      </c>
      <c r="R214" s="200">
        <f>Q214*H214</f>
        <v>6.0200000000000002E-3</v>
      </c>
      <c r="S214" s="200">
        <v>0</v>
      </c>
      <c r="T214" s="201">
        <f>S214*H214</f>
        <v>0</v>
      </c>
      <c r="AR214" s="22" t="s">
        <v>223</v>
      </c>
      <c r="AT214" s="22" t="s">
        <v>151</v>
      </c>
      <c r="AU214" s="22" t="s">
        <v>84</v>
      </c>
      <c r="AY214" s="22" t="s">
        <v>149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22" t="s">
        <v>24</v>
      </c>
      <c r="BK214" s="202">
        <f>ROUND(I214*H214,2)</f>
        <v>0</v>
      </c>
      <c r="BL214" s="22" t="s">
        <v>223</v>
      </c>
      <c r="BM214" s="22" t="s">
        <v>508</v>
      </c>
    </row>
    <row r="215" spans="2:65" s="11" customFormat="1" ht="13.5">
      <c r="B215" s="203"/>
      <c r="C215" s="204"/>
      <c r="D215" s="205" t="s">
        <v>160</v>
      </c>
      <c r="E215" s="206" t="s">
        <v>22</v>
      </c>
      <c r="F215" s="207" t="s">
        <v>509</v>
      </c>
      <c r="G215" s="204"/>
      <c r="H215" s="208">
        <v>30.1</v>
      </c>
      <c r="I215" s="209"/>
      <c r="J215" s="204"/>
      <c r="K215" s="204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160</v>
      </c>
      <c r="AU215" s="214" t="s">
        <v>84</v>
      </c>
      <c r="AV215" s="11" t="s">
        <v>84</v>
      </c>
      <c r="AW215" s="11" t="s">
        <v>40</v>
      </c>
      <c r="AX215" s="11" t="s">
        <v>24</v>
      </c>
      <c r="AY215" s="214" t="s">
        <v>149</v>
      </c>
    </row>
    <row r="216" spans="2:65" s="1" customFormat="1" ht="16.5" customHeight="1">
      <c r="B216" s="39"/>
      <c r="C216" s="191" t="s">
        <v>510</v>
      </c>
      <c r="D216" s="191" t="s">
        <v>151</v>
      </c>
      <c r="E216" s="192" t="s">
        <v>511</v>
      </c>
      <c r="F216" s="193" t="s">
        <v>512</v>
      </c>
      <c r="G216" s="194" t="s">
        <v>105</v>
      </c>
      <c r="H216" s="195">
        <v>30.1</v>
      </c>
      <c r="I216" s="196"/>
      <c r="J216" s="197">
        <f>ROUND(I216*H216,2)</f>
        <v>0</v>
      </c>
      <c r="K216" s="193" t="s">
        <v>155</v>
      </c>
      <c r="L216" s="59"/>
      <c r="M216" s="198" t="s">
        <v>22</v>
      </c>
      <c r="N216" s="199" t="s">
        <v>47</v>
      </c>
      <c r="O216" s="40"/>
      <c r="P216" s="200">
        <f>O216*H216</f>
        <v>0</v>
      </c>
      <c r="Q216" s="200">
        <v>2.9999999999999997E-4</v>
      </c>
      <c r="R216" s="200">
        <f>Q216*H216</f>
        <v>9.0299999999999998E-3</v>
      </c>
      <c r="S216" s="200">
        <v>0</v>
      </c>
      <c r="T216" s="201">
        <f>S216*H216</f>
        <v>0</v>
      </c>
      <c r="AR216" s="22" t="s">
        <v>223</v>
      </c>
      <c r="AT216" s="22" t="s">
        <v>151</v>
      </c>
      <c r="AU216" s="22" t="s">
        <v>84</v>
      </c>
      <c r="AY216" s="22" t="s">
        <v>149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22" t="s">
        <v>24</v>
      </c>
      <c r="BK216" s="202">
        <f>ROUND(I216*H216,2)</f>
        <v>0</v>
      </c>
      <c r="BL216" s="22" t="s">
        <v>223</v>
      </c>
      <c r="BM216" s="22" t="s">
        <v>513</v>
      </c>
    </row>
    <row r="217" spans="2:65" s="1" customFormat="1" ht="25.5" customHeight="1">
      <c r="B217" s="39"/>
      <c r="C217" s="217" t="s">
        <v>514</v>
      </c>
      <c r="D217" s="217" t="s">
        <v>217</v>
      </c>
      <c r="E217" s="218" t="s">
        <v>515</v>
      </c>
      <c r="F217" s="219" t="s">
        <v>516</v>
      </c>
      <c r="G217" s="220" t="s">
        <v>105</v>
      </c>
      <c r="H217" s="221">
        <v>33.11</v>
      </c>
      <c r="I217" s="222"/>
      <c r="J217" s="223">
        <f>ROUND(I217*H217,2)</f>
        <v>0</v>
      </c>
      <c r="K217" s="219" t="s">
        <v>486</v>
      </c>
      <c r="L217" s="224"/>
      <c r="M217" s="225" t="s">
        <v>22</v>
      </c>
      <c r="N217" s="226" t="s">
        <v>47</v>
      </c>
      <c r="O217" s="40"/>
      <c r="P217" s="200">
        <f>O217*H217</f>
        <v>0</v>
      </c>
      <c r="Q217" s="200">
        <v>2.8700000000000002E-3</v>
      </c>
      <c r="R217" s="200">
        <f>Q217*H217</f>
        <v>9.5025700000000005E-2</v>
      </c>
      <c r="S217" s="200">
        <v>0</v>
      </c>
      <c r="T217" s="201">
        <f>S217*H217</f>
        <v>0</v>
      </c>
      <c r="AR217" s="22" t="s">
        <v>296</v>
      </c>
      <c r="AT217" s="22" t="s">
        <v>217</v>
      </c>
      <c r="AU217" s="22" t="s">
        <v>84</v>
      </c>
      <c r="AY217" s="22" t="s">
        <v>149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22" t="s">
        <v>24</v>
      </c>
      <c r="BK217" s="202">
        <f>ROUND(I217*H217,2)</f>
        <v>0</v>
      </c>
      <c r="BL217" s="22" t="s">
        <v>223</v>
      </c>
      <c r="BM217" s="22" t="s">
        <v>517</v>
      </c>
    </row>
    <row r="218" spans="2:65" s="11" customFormat="1" ht="13.5">
      <c r="B218" s="203"/>
      <c r="C218" s="204"/>
      <c r="D218" s="205" t="s">
        <v>160</v>
      </c>
      <c r="E218" s="204"/>
      <c r="F218" s="207" t="s">
        <v>518</v>
      </c>
      <c r="G218" s="204"/>
      <c r="H218" s="208">
        <v>33.11</v>
      </c>
      <c r="I218" s="209"/>
      <c r="J218" s="204"/>
      <c r="K218" s="204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160</v>
      </c>
      <c r="AU218" s="214" t="s">
        <v>84</v>
      </c>
      <c r="AV218" s="11" t="s">
        <v>84</v>
      </c>
      <c r="AW218" s="11" t="s">
        <v>6</v>
      </c>
      <c r="AX218" s="11" t="s">
        <v>24</v>
      </c>
      <c r="AY218" s="214" t="s">
        <v>149</v>
      </c>
    </row>
    <row r="219" spans="2:65" s="1" customFormat="1" ht="16.5" customHeight="1">
      <c r="B219" s="39"/>
      <c r="C219" s="191" t="s">
        <v>519</v>
      </c>
      <c r="D219" s="191" t="s">
        <v>151</v>
      </c>
      <c r="E219" s="192" t="s">
        <v>520</v>
      </c>
      <c r="F219" s="193" t="s">
        <v>521</v>
      </c>
      <c r="G219" s="194" t="s">
        <v>164</v>
      </c>
      <c r="H219" s="195">
        <v>43.3</v>
      </c>
      <c r="I219" s="196"/>
      <c r="J219" s="197">
        <f>ROUND(I219*H219,2)</f>
        <v>0</v>
      </c>
      <c r="K219" s="193" t="s">
        <v>155</v>
      </c>
      <c r="L219" s="59"/>
      <c r="M219" s="198" t="s">
        <v>22</v>
      </c>
      <c r="N219" s="199" t="s">
        <v>47</v>
      </c>
      <c r="O219" s="40"/>
      <c r="P219" s="200">
        <f>O219*H219</f>
        <v>0</v>
      </c>
      <c r="Q219" s="200">
        <v>1.0000000000000001E-5</v>
      </c>
      <c r="R219" s="200">
        <f>Q219*H219</f>
        <v>4.3300000000000001E-4</v>
      </c>
      <c r="S219" s="200">
        <v>0</v>
      </c>
      <c r="T219" s="201">
        <f>S219*H219</f>
        <v>0</v>
      </c>
      <c r="AR219" s="22" t="s">
        <v>223</v>
      </c>
      <c r="AT219" s="22" t="s">
        <v>151</v>
      </c>
      <c r="AU219" s="22" t="s">
        <v>84</v>
      </c>
      <c r="AY219" s="22" t="s">
        <v>149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22" t="s">
        <v>24</v>
      </c>
      <c r="BK219" s="202">
        <f>ROUND(I219*H219,2)</f>
        <v>0</v>
      </c>
      <c r="BL219" s="22" t="s">
        <v>223</v>
      </c>
      <c r="BM219" s="22" t="s">
        <v>522</v>
      </c>
    </row>
    <row r="220" spans="2:65" s="11" customFormat="1" ht="13.5">
      <c r="B220" s="203"/>
      <c r="C220" s="204"/>
      <c r="D220" s="205" t="s">
        <v>160</v>
      </c>
      <c r="E220" s="206" t="s">
        <v>22</v>
      </c>
      <c r="F220" s="207" t="s">
        <v>523</v>
      </c>
      <c r="G220" s="204"/>
      <c r="H220" s="208">
        <v>43.3</v>
      </c>
      <c r="I220" s="209"/>
      <c r="J220" s="204"/>
      <c r="K220" s="204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160</v>
      </c>
      <c r="AU220" s="214" t="s">
        <v>84</v>
      </c>
      <c r="AV220" s="11" t="s">
        <v>84</v>
      </c>
      <c r="AW220" s="11" t="s">
        <v>40</v>
      </c>
      <c r="AX220" s="11" t="s">
        <v>24</v>
      </c>
      <c r="AY220" s="214" t="s">
        <v>149</v>
      </c>
    </row>
    <row r="221" spans="2:65" s="1" customFormat="1" ht="16.5" customHeight="1">
      <c r="B221" s="39"/>
      <c r="C221" s="217" t="s">
        <v>524</v>
      </c>
      <c r="D221" s="217" t="s">
        <v>217</v>
      </c>
      <c r="E221" s="218" t="s">
        <v>525</v>
      </c>
      <c r="F221" s="219" t="s">
        <v>526</v>
      </c>
      <c r="G221" s="220" t="s">
        <v>164</v>
      </c>
      <c r="H221" s="221">
        <v>47.63</v>
      </c>
      <c r="I221" s="222"/>
      <c r="J221" s="223">
        <f>ROUND(I221*H221,2)</f>
        <v>0</v>
      </c>
      <c r="K221" s="219" t="s">
        <v>155</v>
      </c>
      <c r="L221" s="224"/>
      <c r="M221" s="225" t="s">
        <v>22</v>
      </c>
      <c r="N221" s="226" t="s">
        <v>47</v>
      </c>
      <c r="O221" s="40"/>
      <c r="P221" s="200">
        <f>O221*H221</f>
        <v>0</v>
      </c>
      <c r="Q221" s="200">
        <v>3.8000000000000002E-4</v>
      </c>
      <c r="R221" s="200">
        <f>Q221*H221</f>
        <v>1.8099400000000002E-2</v>
      </c>
      <c r="S221" s="200">
        <v>0</v>
      </c>
      <c r="T221" s="201">
        <f>S221*H221</f>
        <v>0</v>
      </c>
      <c r="AR221" s="22" t="s">
        <v>296</v>
      </c>
      <c r="AT221" s="22" t="s">
        <v>217</v>
      </c>
      <c r="AU221" s="22" t="s">
        <v>84</v>
      </c>
      <c r="AY221" s="22" t="s">
        <v>149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22" t="s">
        <v>24</v>
      </c>
      <c r="BK221" s="202">
        <f>ROUND(I221*H221,2)</f>
        <v>0</v>
      </c>
      <c r="BL221" s="22" t="s">
        <v>223</v>
      </c>
      <c r="BM221" s="22" t="s">
        <v>527</v>
      </c>
    </row>
    <row r="222" spans="2:65" s="11" customFormat="1" ht="13.5">
      <c r="B222" s="203"/>
      <c r="C222" s="204"/>
      <c r="D222" s="205" t="s">
        <v>160</v>
      </c>
      <c r="E222" s="204"/>
      <c r="F222" s="207" t="s">
        <v>528</v>
      </c>
      <c r="G222" s="204"/>
      <c r="H222" s="208">
        <v>47.63</v>
      </c>
      <c r="I222" s="209"/>
      <c r="J222" s="204"/>
      <c r="K222" s="204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160</v>
      </c>
      <c r="AU222" s="214" t="s">
        <v>84</v>
      </c>
      <c r="AV222" s="11" t="s">
        <v>84</v>
      </c>
      <c r="AW222" s="11" t="s">
        <v>6</v>
      </c>
      <c r="AX222" s="11" t="s">
        <v>24</v>
      </c>
      <c r="AY222" s="214" t="s">
        <v>149</v>
      </c>
    </row>
    <row r="223" spans="2:65" s="1" customFormat="1" ht="16.5" customHeight="1">
      <c r="B223" s="39"/>
      <c r="C223" s="191" t="s">
        <v>529</v>
      </c>
      <c r="D223" s="191" t="s">
        <v>151</v>
      </c>
      <c r="E223" s="192" t="s">
        <v>530</v>
      </c>
      <c r="F223" s="193" t="s">
        <v>531</v>
      </c>
      <c r="G223" s="194" t="s">
        <v>164</v>
      </c>
      <c r="H223" s="195">
        <v>6</v>
      </c>
      <c r="I223" s="196"/>
      <c r="J223" s="197">
        <f>ROUND(I223*H223,2)</f>
        <v>0</v>
      </c>
      <c r="K223" s="193" t="s">
        <v>155</v>
      </c>
      <c r="L223" s="59"/>
      <c r="M223" s="198" t="s">
        <v>22</v>
      </c>
      <c r="N223" s="199" t="s">
        <v>47</v>
      </c>
      <c r="O223" s="40"/>
      <c r="P223" s="200">
        <f>O223*H223</f>
        <v>0</v>
      </c>
      <c r="Q223" s="200">
        <v>0</v>
      </c>
      <c r="R223" s="200">
        <f>Q223*H223</f>
        <v>0</v>
      </c>
      <c r="S223" s="200">
        <v>0</v>
      </c>
      <c r="T223" s="201">
        <f>S223*H223</f>
        <v>0</v>
      </c>
      <c r="AR223" s="22" t="s">
        <v>223</v>
      </c>
      <c r="AT223" s="22" t="s">
        <v>151</v>
      </c>
      <c r="AU223" s="22" t="s">
        <v>84</v>
      </c>
      <c r="AY223" s="22" t="s">
        <v>149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22" t="s">
        <v>24</v>
      </c>
      <c r="BK223" s="202">
        <f>ROUND(I223*H223,2)</f>
        <v>0</v>
      </c>
      <c r="BL223" s="22" t="s">
        <v>223</v>
      </c>
      <c r="BM223" s="22" t="s">
        <v>532</v>
      </c>
    </row>
    <row r="224" spans="2:65" s="1" customFormat="1" ht="16.5" customHeight="1">
      <c r="B224" s="39"/>
      <c r="C224" s="217" t="s">
        <v>533</v>
      </c>
      <c r="D224" s="217" t="s">
        <v>217</v>
      </c>
      <c r="E224" s="218" t="s">
        <v>534</v>
      </c>
      <c r="F224" s="219" t="s">
        <v>535</v>
      </c>
      <c r="G224" s="220" t="s">
        <v>164</v>
      </c>
      <c r="H224" s="221">
        <v>6</v>
      </c>
      <c r="I224" s="222"/>
      <c r="J224" s="223">
        <f>ROUND(I224*H224,2)</f>
        <v>0</v>
      </c>
      <c r="K224" s="219" t="s">
        <v>155</v>
      </c>
      <c r="L224" s="224"/>
      <c r="M224" s="225" t="s">
        <v>22</v>
      </c>
      <c r="N224" s="226" t="s">
        <v>47</v>
      </c>
      <c r="O224" s="40"/>
      <c r="P224" s="200">
        <f>O224*H224</f>
        <v>0</v>
      </c>
      <c r="Q224" s="200">
        <v>2.1000000000000001E-4</v>
      </c>
      <c r="R224" s="200">
        <f>Q224*H224</f>
        <v>1.2600000000000001E-3</v>
      </c>
      <c r="S224" s="200">
        <v>0</v>
      </c>
      <c r="T224" s="201">
        <f>S224*H224</f>
        <v>0</v>
      </c>
      <c r="AR224" s="22" t="s">
        <v>296</v>
      </c>
      <c r="AT224" s="22" t="s">
        <v>217</v>
      </c>
      <c r="AU224" s="22" t="s">
        <v>84</v>
      </c>
      <c r="AY224" s="22" t="s">
        <v>149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22" t="s">
        <v>24</v>
      </c>
      <c r="BK224" s="202">
        <f>ROUND(I224*H224,2)</f>
        <v>0</v>
      </c>
      <c r="BL224" s="22" t="s">
        <v>223</v>
      </c>
      <c r="BM224" s="22" t="s">
        <v>536</v>
      </c>
    </row>
    <row r="225" spans="2:65" s="1" customFormat="1" ht="25.5" customHeight="1">
      <c r="B225" s="39"/>
      <c r="C225" s="191" t="s">
        <v>537</v>
      </c>
      <c r="D225" s="191" t="s">
        <v>151</v>
      </c>
      <c r="E225" s="192" t="s">
        <v>538</v>
      </c>
      <c r="F225" s="193" t="s">
        <v>539</v>
      </c>
      <c r="G225" s="194" t="s">
        <v>105</v>
      </c>
      <c r="H225" s="195">
        <v>43.3</v>
      </c>
      <c r="I225" s="196"/>
      <c r="J225" s="197">
        <f>ROUND(I225*H225,2)</f>
        <v>0</v>
      </c>
      <c r="K225" s="193" t="s">
        <v>155</v>
      </c>
      <c r="L225" s="59"/>
      <c r="M225" s="198" t="s">
        <v>22</v>
      </c>
      <c r="N225" s="199" t="s">
        <v>47</v>
      </c>
      <c r="O225" s="40"/>
      <c r="P225" s="200">
        <f>O225*H225</f>
        <v>0</v>
      </c>
      <c r="Q225" s="200">
        <v>1E-4</v>
      </c>
      <c r="R225" s="200">
        <f>Q225*H225</f>
        <v>4.3299999999999996E-3</v>
      </c>
      <c r="S225" s="200">
        <v>0</v>
      </c>
      <c r="T225" s="201">
        <f>S225*H225</f>
        <v>0</v>
      </c>
      <c r="AR225" s="22" t="s">
        <v>223</v>
      </c>
      <c r="AT225" s="22" t="s">
        <v>151</v>
      </c>
      <c r="AU225" s="22" t="s">
        <v>84</v>
      </c>
      <c r="AY225" s="22" t="s">
        <v>149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22" t="s">
        <v>24</v>
      </c>
      <c r="BK225" s="202">
        <f>ROUND(I225*H225,2)</f>
        <v>0</v>
      </c>
      <c r="BL225" s="22" t="s">
        <v>223</v>
      </c>
      <c r="BM225" s="22" t="s">
        <v>540</v>
      </c>
    </row>
    <row r="226" spans="2:65" s="1" customFormat="1" ht="38.25" customHeight="1">
      <c r="B226" s="39"/>
      <c r="C226" s="191" t="s">
        <v>541</v>
      </c>
      <c r="D226" s="191" t="s">
        <v>151</v>
      </c>
      <c r="E226" s="192" t="s">
        <v>542</v>
      </c>
      <c r="F226" s="193" t="s">
        <v>543</v>
      </c>
      <c r="G226" s="194" t="s">
        <v>315</v>
      </c>
      <c r="H226" s="195">
        <v>0.13400000000000001</v>
      </c>
      <c r="I226" s="196"/>
      <c r="J226" s="197">
        <f>ROUND(I226*H226,2)</f>
        <v>0</v>
      </c>
      <c r="K226" s="193" t="s">
        <v>155</v>
      </c>
      <c r="L226" s="59"/>
      <c r="M226" s="198" t="s">
        <v>22</v>
      </c>
      <c r="N226" s="199" t="s">
        <v>47</v>
      </c>
      <c r="O226" s="40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AR226" s="22" t="s">
        <v>223</v>
      </c>
      <c r="AT226" s="22" t="s">
        <v>151</v>
      </c>
      <c r="AU226" s="22" t="s">
        <v>84</v>
      </c>
      <c r="AY226" s="22" t="s">
        <v>149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22" t="s">
        <v>24</v>
      </c>
      <c r="BK226" s="202">
        <f>ROUND(I226*H226,2)</f>
        <v>0</v>
      </c>
      <c r="BL226" s="22" t="s">
        <v>223</v>
      </c>
      <c r="BM226" s="22" t="s">
        <v>544</v>
      </c>
    </row>
    <row r="227" spans="2:65" s="1" customFormat="1" ht="38.25" customHeight="1">
      <c r="B227" s="39"/>
      <c r="C227" s="191" t="s">
        <v>545</v>
      </c>
      <c r="D227" s="191" t="s">
        <v>151</v>
      </c>
      <c r="E227" s="192" t="s">
        <v>546</v>
      </c>
      <c r="F227" s="193" t="s">
        <v>547</v>
      </c>
      <c r="G227" s="194" t="s">
        <v>315</v>
      </c>
      <c r="H227" s="195">
        <v>0.13400000000000001</v>
      </c>
      <c r="I227" s="196"/>
      <c r="J227" s="197">
        <f>ROUND(I227*H227,2)</f>
        <v>0</v>
      </c>
      <c r="K227" s="193" t="s">
        <v>155</v>
      </c>
      <c r="L227" s="59"/>
      <c r="M227" s="198" t="s">
        <v>22</v>
      </c>
      <c r="N227" s="199" t="s">
        <v>47</v>
      </c>
      <c r="O227" s="40"/>
      <c r="P227" s="200">
        <f>O227*H227</f>
        <v>0</v>
      </c>
      <c r="Q227" s="200">
        <v>0</v>
      </c>
      <c r="R227" s="200">
        <f>Q227*H227</f>
        <v>0</v>
      </c>
      <c r="S227" s="200">
        <v>0</v>
      </c>
      <c r="T227" s="201">
        <f>S227*H227</f>
        <v>0</v>
      </c>
      <c r="AR227" s="22" t="s">
        <v>223</v>
      </c>
      <c r="AT227" s="22" t="s">
        <v>151</v>
      </c>
      <c r="AU227" s="22" t="s">
        <v>84</v>
      </c>
      <c r="AY227" s="22" t="s">
        <v>149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22" t="s">
        <v>24</v>
      </c>
      <c r="BK227" s="202">
        <f>ROUND(I227*H227,2)</f>
        <v>0</v>
      </c>
      <c r="BL227" s="22" t="s">
        <v>223</v>
      </c>
      <c r="BM227" s="22" t="s">
        <v>548</v>
      </c>
    </row>
    <row r="228" spans="2:65" s="10" customFormat="1" ht="29.85" customHeight="1">
      <c r="B228" s="175"/>
      <c r="C228" s="176"/>
      <c r="D228" s="177" t="s">
        <v>75</v>
      </c>
      <c r="E228" s="189" t="s">
        <v>549</v>
      </c>
      <c r="F228" s="189" t="s">
        <v>550</v>
      </c>
      <c r="G228" s="176"/>
      <c r="H228" s="176"/>
      <c r="I228" s="179"/>
      <c r="J228" s="190">
        <f>BK228</f>
        <v>0</v>
      </c>
      <c r="K228" s="176"/>
      <c r="L228" s="181"/>
      <c r="M228" s="182"/>
      <c r="N228" s="183"/>
      <c r="O228" s="183"/>
      <c r="P228" s="184">
        <f>SUM(P229:P248)</f>
        <v>0</v>
      </c>
      <c r="Q228" s="183"/>
      <c r="R228" s="184">
        <f>SUM(R229:R248)</f>
        <v>1.3226519999999999</v>
      </c>
      <c r="S228" s="183"/>
      <c r="T228" s="185">
        <f>SUM(T229:T248)</f>
        <v>3.4148499999999999</v>
      </c>
      <c r="AR228" s="186" t="s">
        <v>84</v>
      </c>
      <c r="AT228" s="187" t="s">
        <v>75</v>
      </c>
      <c r="AU228" s="187" t="s">
        <v>24</v>
      </c>
      <c r="AY228" s="186" t="s">
        <v>149</v>
      </c>
      <c r="BK228" s="188">
        <f>SUM(BK229:BK248)</f>
        <v>0</v>
      </c>
    </row>
    <row r="229" spans="2:65" s="1" customFormat="1" ht="16.5" customHeight="1">
      <c r="B229" s="39"/>
      <c r="C229" s="191" t="s">
        <v>551</v>
      </c>
      <c r="D229" s="191" t="s">
        <v>151</v>
      </c>
      <c r="E229" s="192" t="s">
        <v>552</v>
      </c>
      <c r="F229" s="193" t="s">
        <v>553</v>
      </c>
      <c r="G229" s="194" t="s">
        <v>105</v>
      </c>
      <c r="H229" s="195">
        <v>41.9</v>
      </c>
      <c r="I229" s="196"/>
      <c r="J229" s="197">
        <f>ROUND(I229*H229,2)</f>
        <v>0</v>
      </c>
      <c r="K229" s="193" t="s">
        <v>155</v>
      </c>
      <c r="L229" s="59"/>
      <c r="M229" s="198" t="s">
        <v>22</v>
      </c>
      <c r="N229" s="199" t="s">
        <v>47</v>
      </c>
      <c r="O229" s="40"/>
      <c r="P229" s="200">
        <f>O229*H229</f>
        <v>0</v>
      </c>
      <c r="Q229" s="200">
        <v>0</v>
      </c>
      <c r="R229" s="200">
        <f>Q229*H229</f>
        <v>0</v>
      </c>
      <c r="S229" s="200">
        <v>8.1500000000000003E-2</v>
      </c>
      <c r="T229" s="201">
        <f>S229*H229</f>
        <v>3.4148499999999999</v>
      </c>
      <c r="AR229" s="22" t="s">
        <v>223</v>
      </c>
      <c r="AT229" s="22" t="s">
        <v>151</v>
      </c>
      <c r="AU229" s="22" t="s">
        <v>84</v>
      </c>
      <c r="AY229" s="22" t="s">
        <v>149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22" t="s">
        <v>24</v>
      </c>
      <c r="BK229" s="202">
        <f>ROUND(I229*H229,2)</f>
        <v>0</v>
      </c>
      <c r="BL229" s="22" t="s">
        <v>223</v>
      </c>
      <c r="BM229" s="22" t="s">
        <v>554</v>
      </c>
    </row>
    <row r="230" spans="2:65" s="11" customFormat="1" ht="13.5">
      <c r="B230" s="203"/>
      <c r="C230" s="204"/>
      <c r="D230" s="205" t="s">
        <v>160</v>
      </c>
      <c r="E230" s="206" t="s">
        <v>22</v>
      </c>
      <c r="F230" s="207" t="s">
        <v>555</v>
      </c>
      <c r="G230" s="204"/>
      <c r="H230" s="208">
        <v>41.9</v>
      </c>
      <c r="I230" s="209"/>
      <c r="J230" s="204"/>
      <c r="K230" s="204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160</v>
      </c>
      <c r="AU230" s="214" t="s">
        <v>84</v>
      </c>
      <c r="AV230" s="11" t="s">
        <v>84</v>
      </c>
      <c r="AW230" s="11" t="s">
        <v>40</v>
      </c>
      <c r="AX230" s="11" t="s">
        <v>24</v>
      </c>
      <c r="AY230" s="214" t="s">
        <v>149</v>
      </c>
    </row>
    <row r="231" spans="2:65" s="1" customFormat="1" ht="25.5" customHeight="1">
      <c r="B231" s="39"/>
      <c r="C231" s="191" t="s">
        <v>556</v>
      </c>
      <c r="D231" s="191" t="s">
        <v>151</v>
      </c>
      <c r="E231" s="192" t="s">
        <v>557</v>
      </c>
      <c r="F231" s="193" t="s">
        <v>558</v>
      </c>
      <c r="G231" s="194" t="s">
        <v>105</v>
      </c>
      <c r="H231" s="195">
        <v>2.4</v>
      </c>
      <c r="I231" s="196"/>
      <c r="J231" s="197">
        <f>ROUND(I231*H231,2)</f>
        <v>0</v>
      </c>
      <c r="K231" s="193" t="s">
        <v>155</v>
      </c>
      <c r="L231" s="59"/>
      <c r="M231" s="198" t="s">
        <v>22</v>
      </c>
      <c r="N231" s="199" t="s">
        <v>47</v>
      </c>
      <c r="O231" s="40"/>
      <c r="P231" s="200">
        <f>O231*H231</f>
        <v>0</v>
      </c>
      <c r="Q231" s="200">
        <v>5.1999999999999995E-4</v>
      </c>
      <c r="R231" s="200">
        <f>Q231*H231</f>
        <v>1.2479999999999998E-3</v>
      </c>
      <c r="S231" s="200">
        <v>0</v>
      </c>
      <c r="T231" s="201">
        <f>S231*H231</f>
        <v>0</v>
      </c>
      <c r="AR231" s="22" t="s">
        <v>223</v>
      </c>
      <c r="AT231" s="22" t="s">
        <v>151</v>
      </c>
      <c r="AU231" s="22" t="s">
        <v>84</v>
      </c>
      <c r="AY231" s="22" t="s">
        <v>149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22" t="s">
        <v>24</v>
      </c>
      <c r="BK231" s="202">
        <f>ROUND(I231*H231,2)</f>
        <v>0</v>
      </c>
      <c r="BL231" s="22" t="s">
        <v>223</v>
      </c>
      <c r="BM231" s="22" t="s">
        <v>559</v>
      </c>
    </row>
    <row r="232" spans="2:65" s="11" customFormat="1" ht="13.5">
      <c r="B232" s="203"/>
      <c r="C232" s="204"/>
      <c r="D232" s="205" t="s">
        <v>160</v>
      </c>
      <c r="E232" s="206" t="s">
        <v>22</v>
      </c>
      <c r="F232" s="207" t="s">
        <v>560</v>
      </c>
      <c r="G232" s="204"/>
      <c r="H232" s="208">
        <v>2.4</v>
      </c>
      <c r="I232" s="209"/>
      <c r="J232" s="204"/>
      <c r="K232" s="204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160</v>
      </c>
      <c r="AU232" s="214" t="s">
        <v>84</v>
      </c>
      <c r="AV232" s="11" t="s">
        <v>84</v>
      </c>
      <c r="AW232" s="11" t="s">
        <v>40</v>
      </c>
      <c r="AX232" s="11" t="s">
        <v>24</v>
      </c>
      <c r="AY232" s="214" t="s">
        <v>149</v>
      </c>
    </row>
    <row r="233" spans="2:65" s="1" customFormat="1" ht="16.5" customHeight="1">
      <c r="B233" s="39"/>
      <c r="C233" s="217" t="s">
        <v>561</v>
      </c>
      <c r="D233" s="217" t="s">
        <v>217</v>
      </c>
      <c r="E233" s="218" t="s">
        <v>562</v>
      </c>
      <c r="F233" s="219" t="s">
        <v>563</v>
      </c>
      <c r="G233" s="220" t="s">
        <v>105</v>
      </c>
      <c r="H233" s="221">
        <v>2.64</v>
      </c>
      <c r="I233" s="222"/>
      <c r="J233" s="223">
        <f>ROUND(I233*H233,2)</f>
        <v>0</v>
      </c>
      <c r="K233" s="219" t="s">
        <v>155</v>
      </c>
      <c r="L233" s="224"/>
      <c r="M233" s="225" t="s">
        <v>22</v>
      </c>
      <c r="N233" s="226" t="s">
        <v>47</v>
      </c>
      <c r="O233" s="40"/>
      <c r="P233" s="200">
        <f>O233*H233</f>
        <v>0</v>
      </c>
      <c r="Q233" s="200">
        <v>0.01</v>
      </c>
      <c r="R233" s="200">
        <f>Q233*H233</f>
        <v>2.6400000000000003E-2</v>
      </c>
      <c r="S233" s="200">
        <v>0</v>
      </c>
      <c r="T233" s="201">
        <f>S233*H233</f>
        <v>0</v>
      </c>
      <c r="AR233" s="22" t="s">
        <v>296</v>
      </c>
      <c r="AT233" s="22" t="s">
        <v>217</v>
      </c>
      <c r="AU233" s="22" t="s">
        <v>84</v>
      </c>
      <c r="AY233" s="22" t="s">
        <v>149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22" t="s">
        <v>24</v>
      </c>
      <c r="BK233" s="202">
        <f>ROUND(I233*H233,2)</f>
        <v>0</v>
      </c>
      <c r="BL233" s="22" t="s">
        <v>223</v>
      </c>
      <c r="BM233" s="22" t="s">
        <v>564</v>
      </c>
    </row>
    <row r="234" spans="2:65" s="11" customFormat="1" ht="13.5">
      <c r="B234" s="203"/>
      <c r="C234" s="204"/>
      <c r="D234" s="205" t="s">
        <v>160</v>
      </c>
      <c r="E234" s="204"/>
      <c r="F234" s="207" t="s">
        <v>565</v>
      </c>
      <c r="G234" s="204"/>
      <c r="H234" s="208">
        <v>2.64</v>
      </c>
      <c r="I234" s="209"/>
      <c r="J234" s="204"/>
      <c r="K234" s="204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160</v>
      </c>
      <c r="AU234" s="214" t="s">
        <v>84</v>
      </c>
      <c r="AV234" s="11" t="s">
        <v>84</v>
      </c>
      <c r="AW234" s="11" t="s">
        <v>6</v>
      </c>
      <c r="AX234" s="11" t="s">
        <v>24</v>
      </c>
      <c r="AY234" s="214" t="s">
        <v>149</v>
      </c>
    </row>
    <row r="235" spans="2:65" s="1" customFormat="1" ht="16.5" customHeight="1">
      <c r="B235" s="39"/>
      <c r="C235" s="191" t="s">
        <v>566</v>
      </c>
      <c r="D235" s="191" t="s">
        <v>151</v>
      </c>
      <c r="E235" s="192" t="s">
        <v>567</v>
      </c>
      <c r="F235" s="193" t="s">
        <v>568</v>
      </c>
      <c r="G235" s="194" t="s">
        <v>105</v>
      </c>
      <c r="H235" s="195">
        <v>77.78</v>
      </c>
      <c r="I235" s="196"/>
      <c r="J235" s="197">
        <f>ROUND(I235*H235,2)</f>
        <v>0</v>
      </c>
      <c r="K235" s="193" t="s">
        <v>486</v>
      </c>
      <c r="L235" s="59"/>
      <c r="M235" s="198" t="s">
        <v>22</v>
      </c>
      <c r="N235" s="199" t="s">
        <v>47</v>
      </c>
      <c r="O235" s="40"/>
      <c r="P235" s="200">
        <f>O235*H235</f>
        <v>0</v>
      </c>
      <c r="Q235" s="200">
        <v>2.9999999999999997E-4</v>
      </c>
      <c r="R235" s="200">
        <f>Q235*H235</f>
        <v>2.3333999999999997E-2</v>
      </c>
      <c r="S235" s="200">
        <v>0</v>
      </c>
      <c r="T235" s="201">
        <f>S235*H235</f>
        <v>0</v>
      </c>
      <c r="AR235" s="22" t="s">
        <v>223</v>
      </c>
      <c r="AT235" s="22" t="s">
        <v>151</v>
      </c>
      <c r="AU235" s="22" t="s">
        <v>84</v>
      </c>
      <c r="AY235" s="22" t="s">
        <v>149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22" t="s">
        <v>24</v>
      </c>
      <c r="BK235" s="202">
        <f>ROUND(I235*H235,2)</f>
        <v>0</v>
      </c>
      <c r="BL235" s="22" t="s">
        <v>223</v>
      </c>
      <c r="BM235" s="22" t="s">
        <v>569</v>
      </c>
    </row>
    <row r="236" spans="2:65" s="11" customFormat="1" ht="13.5">
      <c r="B236" s="203"/>
      <c r="C236" s="204"/>
      <c r="D236" s="205" t="s">
        <v>160</v>
      </c>
      <c r="E236" s="206" t="s">
        <v>103</v>
      </c>
      <c r="F236" s="207" t="s">
        <v>570</v>
      </c>
      <c r="G236" s="204"/>
      <c r="H236" s="208">
        <v>77.78</v>
      </c>
      <c r="I236" s="209"/>
      <c r="J236" s="204"/>
      <c r="K236" s="204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160</v>
      </c>
      <c r="AU236" s="214" t="s">
        <v>84</v>
      </c>
      <c r="AV236" s="11" t="s">
        <v>84</v>
      </c>
      <c r="AW236" s="11" t="s">
        <v>40</v>
      </c>
      <c r="AX236" s="11" t="s">
        <v>24</v>
      </c>
      <c r="AY236" s="214" t="s">
        <v>149</v>
      </c>
    </row>
    <row r="237" spans="2:65" s="1" customFormat="1" ht="25.5" customHeight="1">
      <c r="B237" s="39"/>
      <c r="C237" s="191" t="s">
        <v>571</v>
      </c>
      <c r="D237" s="191" t="s">
        <v>151</v>
      </c>
      <c r="E237" s="192" t="s">
        <v>572</v>
      </c>
      <c r="F237" s="193" t="s">
        <v>573</v>
      </c>
      <c r="G237" s="194" t="s">
        <v>105</v>
      </c>
      <c r="H237" s="195">
        <v>77.78</v>
      </c>
      <c r="I237" s="196"/>
      <c r="J237" s="197">
        <f>ROUND(I237*H237,2)</f>
        <v>0</v>
      </c>
      <c r="K237" s="193" t="s">
        <v>155</v>
      </c>
      <c r="L237" s="59"/>
      <c r="M237" s="198" t="s">
        <v>22</v>
      </c>
      <c r="N237" s="199" t="s">
        <v>47</v>
      </c>
      <c r="O237" s="40"/>
      <c r="P237" s="200">
        <f>O237*H237</f>
        <v>0</v>
      </c>
      <c r="Q237" s="200">
        <v>2.8999999999999998E-3</v>
      </c>
      <c r="R237" s="200">
        <f>Q237*H237</f>
        <v>0.22556199999999998</v>
      </c>
      <c r="S237" s="200">
        <v>0</v>
      </c>
      <c r="T237" s="201">
        <f>S237*H237</f>
        <v>0</v>
      </c>
      <c r="AR237" s="22" t="s">
        <v>223</v>
      </c>
      <c r="AT237" s="22" t="s">
        <v>151</v>
      </c>
      <c r="AU237" s="22" t="s">
        <v>84</v>
      </c>
      <c r="AY237" s="22" t="s">
        <v>149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22" t="s">
        <v>24</v>
      </c>
      <c r="BK237" s="202">
        <f>ROUND(I237*H237,2)</f>
        <v>0</v>
      </c>
      <c r="BL237" s="22" t="s">
        <v>223</v>
      </c>
      <c r="BM237" s="22" t="s">
        <v>574</v>
      </c>
    </row>
    <row r="238" spans="2:65" s="11" customFormat="1" ht="13.5">
      <c r="B238" s="203"/>
      <c r="C238" s="204"/>
      <c r="D238" s="205" t="s">
        <v>160</v>
      </c>
      <c r="E238" s="206" t="s">
        <v>22</v>
      </c>
      <c r="F238" s="207" t="s">
        <v>103</v>
      </c>
      <c r="G238" s="204"/>
      <c r="H238" s="208">
        <v>77.78</v>
      </c>
      <c r="I238" s="209"/>
      <c r="J238" s="204"/>
      <c r="K238" s="204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160</v>
      </c>
      <c r="AU238" s="214" t="s">
        <v>84</v>
      </c>
      <c r="AV238" s="11" t="s">
        <v>84</v>
      </c>
      <c r="AW238" s="11" t="s">
        <v>40</v>
      </c>
      <c r="AX238" s="11" t="s">
        <v>24</v>
      </c>
      <c r="AY238" s="214" t="s">
        <v>149</v>
      </c>
    </row>
    <row r="239" spans="2:65" s="1" customFormat="1" ht="16.5" customHeight="1">
      <c r="B239" s="39"/>
      <c r="C239" s="217" t="s">
        <v>575</v>
      </c>
      <c r="D239" s="217" t="s">
        <v>217</v>
      </c>
      <c r="E239" s="218" t="s">
        <v>576</v>
      </c>
      <c r="F239" s="219" t="s">
        <v>577</v>
      </c>
      <c r="G239" s="220" t="s">
        <v>105</v>
      </c>
      <c r="H239" s="221">
        <v>85.558000000000007</v>
      </c>
      <c r="I239" s="222"/>
      <c r="J239" s="223">
        <f>ROUND(I239*H239,2)</f>
        <v>0</v>
      </c>
      <c r="K239" s="219" t="s">
        <v>486</v>
      </c>
      <c r="L239" s="224"/>
      <c r="M239" s="225" t="s">
        <v>22</v>
      </c>
      <c r="N239" s="226" t="s">
        <v>47</v>
      </c>
      <c r="O239" s="40"/>
      <c r="P239" s="200">
        <f>O239*H239</f>
        <v>0</v>
      </c>
      <c r="Q239" s="200">
        <v>1.18E-2</v>
      </c>
      <c r="R239" s="200">
        <f>Q239*H239</f>
        <v>1.0095844</v>
      </c>
      <c r="S239" s="200">
        <v>0</v>
      </c>
      <c r="T239" s="201">
        <f>S239*H239</f>
        <v>0</v>
      </c>
      <c r="AR239" s="22" t="s">
        <v>296</v>
      </c>
      <c r="AT239" s="22" t="s">
        <v>217</v>
      </c>
      <c r="AU239" s="22" t="s">
        <v>84</v>
      </c>
      <c r="AY239" s="22" t="s">
        <v>149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22" t="s">
        <v>24</v>
      </c>
      <c r="BK239" s="202">
        <f>ROUND(I239*H239,2)</f>
        <v>0</v>
      </c>
      <c r="BL239" s="22" t="s">
        <v>223</v>
      </c>
      <c r="BM239" s="22" t="s">
        <v>578</v>
      </c>
    </row>
    <row r="240" spans="2:65" s="11" customFormat="1" ht="13.5">
      <c r="B240" s="203"/>
      <c r="C240" s="204"/>
      <c r="D240" s="205" t="s">
        <v>160</v>
      </c>
      <c r="E240" s="204"/>
      <c r="F240" s="207" t="s">
        <v>579</v>
      </c>
      <c r="G240" s="204"/>
      <c r="H240" s="208">
        <v>85.558000000000007</v>
      </c>
      <c r="I240" s="209"/>
      <c r="J240" s="204"/>
      <c r="K240" s="204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160</v>
      </c>
      <c r="AU240" s="214" t="s">
        <v>84</v>
      </c>
      <c r="AV240" s="11" t="s">
        <v>84</v>
      </c>
      <c r="AW240" s="11" t="s">
        <v>6</v>
      </c>
      <c r="AX240" s="11" t="s">
        <v>24</v>
      </c>
      <c r="AY240" s="214" t="s">
        <v>149</v>
      </c>
    </row>
    <row r="241" spans="2:65" s="1" customFormat="1" ht="16.5" customHeight="1">
      <c r="B241" s="39"/>
      <c r="C241" s="217" t="s">
        <v>580</v>
      </c>
      <c r="D241" s="217" t="s">
        <v>217</v>
      </c>
      <c r="E241" s="218" t="s">
        <v>581</v>
      </c>
      <c r="F241" s="219" t="s">
        <v>582</v>
      </c>
      <c r="G241" s="220" t="s">
        <v>105</v>
      </c>
      <c r="H241" s="221">
        <v>1.452</v>
      </c>
      <c r="I241" s="222"/>
      <c r="J241" s="223">
        <f>ROUND(I241*H241,2)</f>
        <v>0</v>
      </c>
      <c r="K241" s="219" t="s">
        <v>22</v>
      </c>
      <c r="L241" s="224"/>
      <c r="M241" s="225" t="s">
        <v>22</v>
      </c>
      <c r="N241" s="226" t="s">
        <v>47</v>
      </c>
      <c r="O241" s="40"/>
      <c r="P241" s="200">
        <f>O241*H241</f>
        <v>0</v>
      </c>
      <c r="Q241" s="200">
        <v>1.18E-2</v>
      </c>
      <c r="R241" s="200">
        <f>Q241*H241</f>
        <v>1.7133599999999999E-2</v>
      </c>
      <c r="S241" s="200">
        <v>0</v>
      </c>
      <c r="T241" s="201">
        <f>S241*H241</f>
        <v>0</v>
      </c>
      <c r="AR241" s="22" t="s">
        <v>296</v>
      </c>
      <c r="AT241" s="22" t="s">
        <v>217</v>
      </c>
      <c r="AU241" s="22" t="s">
        <v>84</v>
      </c>
      <c r="AY241" s="22" t="s">
        <v>149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22" t="s">
        <v>24</v>
      </c>
      <c r="BK241" s="202">
        <f>ROUND(I241*H241,2)</f>
        <v>0</v>
      </c>
      <c r="BL241" s="22" t="s">
        <v>223</v>
      </c>
      <c r="BM241" s="22" t="s">
        <v>583</v>
      </c>
    </row>
    <row r="242" spans="2:65" s="11" customFormat="1" ht="13.5">
      <c r="B242" s="203"/>
      <c r="C242" s="204"/>
      <c r="D242" s="205" t="s">
        <v>160</v>
      </c>
      <c r="E242" s="206" t="s">
        <v>22</v>
      </c>
      <c r="F242" s="207" t="s">
        <v>584</v>
      </c>
      <c r="G242" s="204"/>
      <c r="H242" s="208">
        <v>1.32</v>
      </c>
      <c r="I242" s="209"/>
      <c r="J242" s="204"/>
      <c r="K242" s="204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160</v>
      </c>
      <c r="AU242" s="214" t="s">
        <v>84</v>
      </c>
      <c r="AV242" s="11" t="s">
        <v>84</v>
      </c>
      <c r="AW242" s="11" t="s">
        <v>40</v>
      </c>
      <c r="AX242" s="11" t="s">
        <v>24</v>
      </c>
      <c r="AY242" s="214" t="s">
        <v>149</v>
      </c>
    </row>
    <row r="243" spans="2:65" s="11" customFormat="1" ht="13.5">
      <c r="B243" s="203"/>
      <c r="C243" s="204"/>
      <c r="D243" s="205" t="s">
        <v>160</v>
      </c>
      <c r="E243" s="204"/>
      <c r="F243" s="207" t="s">
        <v>585</v>
      </c>
      <c r="G243" s="204"/>
      <c r="H243" s="208">
        <v>1.452</v>
      </c>
      <c r="I243" s="209"/>
      <c r="J243" s="204"/>
      <c r="K243" s="204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160</v>
      </c>
      <c r="AU243" s="214" t="s">
        <v>84</v>
      </c>
      <c r="AV243" s="11" t="s">
        <v>84</v>
      </c>
      <c r="AW243" s="11" t="s">
        <v>6</v>
      </c>
      <c r="AX243" s="11" t="s">
        <v>24</v>
      </c>
      <c r="AY243" s="214" t="s">
        <v>149</v>
      </c>
    </row>
    <row r="244" spans="2:65" s="1" customFormat="1" ht="16.5" customHeight="1">
      <c r="B244" s="39"/>
      <c r="C244" s="191" t="s">
        <v>586</v>
      </c>
      <c r="D244" s="191" t="s">
        <v>151</v>
      </c>
      <c r="E244" s="192" t="s">
        <v>587</v>
      </c>
      <c r="F244" s="193" t="s">
        <v>588</v>
      </c>
      <c r="G244" s="194" t="s">
        <v>164</v>
      </c>
      <c r="H244" s="195">
        <v>58</v>
      </c>
      <c r="I244" s="196"/>
      <c r="J244" s="197">
        <f>ROUND(I244*H244,2)</f>
        <v>0</v>
      </c>
      <c r="K244" s="193" t="s">
        <v>155</v>
      </c>
      <c r="L244" s="59"/>
      <c r="M244" s="198" t="s">
        <v>22</v>
      </c>
      <c r="N244" s="199" t="s">
        <v>47</v>
      </c>
      <c r="O244" s="40"/>
      <c r="P244" s="200">
        <f>O244*H244</f>
        <v>0</v>
      </c>
      <c r="Q244" s="200">
        <v>3.1E-4</v>
      </c>
      <c r="R244" s="200">
        <f>Q244*H244</f>
        <v>1.7979999999999999E-2</v>
      </c>
      <c r="S244" s="200">
        <v>0</v>
      </c>
      <c r="T244" s="201">
        <f>S244*H244</f>
        <v>0</v>
      </c>
      <c r="AR244" s="22" t="s">
        <v>223</v>
      </c>
      <c r="AT244" s="22" t="s">
        <v>151</v>
      </c>
      <c r="AU244" s="22" t="s">
        <v>84</v>
      </c>
      <c r="AY244" s="22" t="s">
        <v>149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22" t="s">
        <v>24</v>
      </c>
      <c r="BK244" s="202">
        <f>ROUND(I244*H244,2)</f>
        <v>0</v>
      </c>
      <c r="BL244" s="22" t="s">
        <v>223</v>
      </c>
      <c r="BM244" s="22" t="s">
        <v>589</v>
      </c>
    </row>
    <row r="245" spans="2:65" s="1" customFormat="1" ht="27">
      <c r="B245" s="39"/>
      <c r="C245" s="61"/>
      <c r="D245" s="205" t="s">
        <v>174</v>
      </c>
      <c r="E245" s="61"/>
      <c r="F245" s="215" t="s">
        <v>590</v>
      </c>
      <c r="G245" s="61"/>
      <c r="H245" s="61"/>
      <c r="I245" s="162"/>
      <c r="J245" s="61"/>
      <c r="K245" s="61"/>
      <c r="L245" s="59"/>
      <c r="M245" s="216"/>
      <c r="N245" s="40"/>
      <c r="O245" s="40"/>
      <c r="P245" s="40"/>
      <c r="Q245" s="40"/>
      <c r="R245" s="40"/>
      <c r="S245" s="40"/>
      <c r="T245" s="76"/>
      <c r="AT245" s="22" t="s">
        <v>174</v>
      </c>
      <c r="AU245" s="22" t="s">
        <v>84</v>
      </c>
    </row>
    <row r="246" spans="2:65" s="1" customFormat="1" ht="16.5" customHeight="1">
      <c r="B246" s="39"/>
      <c r="C246" s="191" t="s">
        <v>591</v>
      </c>
      <c r="D246" s="191" t="s">
        <v>151</v>
      </c>
      <c r="E246" s="192" t="s">
        <v>592</v>
      </c>
      <c r="F246" s="193" t="s">
        <v>593</v>
      </c>
      <c r="G246" s="194" t="s">
        <v>164</v>
      </c>
      <c r="H246" s="195">
        <v>47</v>
      </c>
      <c r="I246" s="196"/>
      <c r="J246" s="197">
        <f>ROUND(I246*H246,2)</f>
        <v>0</v>
      </c>
      <c r="K246" s="193" t="s">
        <v>155</v>
      </c>
      <c r="L246" s="59"/>
      <c r="M246" s="198" t="s">
        <v>22</v>
      </c>
      <c r="N246" s="199" t="s">
        <v>47</v>
      </c>
      <c r="O246" s="40"/>
      <c r="P246" s="200">
        <f>O246*H246</f>
        <v>0</v>
      </c>
      <c r="Q246" s="200">
        <v>3.0000000000000001E-5</v>
      </c>
      <c r="R246" s="200">
        <f>Q246*H246</f>
        <v>1.41E-3</v>
      </c>
      <c r="S246" s="200">
        <v>0</v>
      </c>
      <c r="T246" s="201">
        <f>S246*H246</f>
        <v>0</v>
      </c>
      <c r="AR246" s="22" t="s">
        <v>223</v>
      </c>
      <c r="AT246" s="22" t="s">
        <v>151</v>
      </c>
      <c r="AU246" s="22" t="s">
        <v>84</v>
      </c>
      <c r="AY246" s="22" t="s">
        <v>149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22" t="s">
        <v>24</v>
      </c>
      <c r="BK246" s="202">
        <f>ROUND(I246*H246,2)</f>
        <v>0</v>
      </c>
      <c r="BL246" s="22" t="s">
        <v>223</v>
      </c>
      <c r="BM246" s="22" t="s">
        <v>594</v>
      </c>
    </row>
    <row r="247" spans="2:65" s="1" customFormat="1" ht="38.25" customHeight="1">
      <c r="B247" s="39"/>
      <c r="C247" s="191" t="s">
        <v>595</v>
      </c>
      <c r="D247" s="191" t="s">
        <v>151</v>
      </c>
      <c r="E247" s="192" t="s">
        <v>596</v>
      </c>
      <c r="F247" s="193" t="s">
        <v>597</v>
      </c>
      <c r="G247" s="194" t="s">
        <v>315</v>
      </c>
      <c r="H247" s="195">
        <v>1.323</v>
      </c>
      <c r="I247" s="196"/>
      <c r="J247" s="197">
        <f>ROUND(I247*H247,2)</f>
        <v>0</v>
      </c>
      <c r="K247" s="193" t="s">
        <v>155</v>
      </c>
      <c r="L247" s="59"/>
      <c r="M247" s="198" t="s">
        <v>22</v>
      </c>
      <c r="N247" s="199" t="s">
        <v>47</v>
      </c>
      <c r="O247" s="40"/>
      <c r="P247" s="200">
        <f>O247*H247</f>
        <v>0</v>
      </c>
      <c r="Q247" s="200">
        <v>0</v>
      </c>
      <c r="R247" s="200">
        <f>Q247*H247</f>
        <v>0</v>
      </c>
      <c r="S247" s="200">
        <v>0</v>
      </c>
      <c r="T247" s="201">
        <f>S247*H247</f>
        <v>0</v>
      </c>
      <c r="AR247" s="22" t="s">
        <v>223</v>
      </c>
      <c r="AT247" s="22" t="s">
        <v>151</v>
      </c>
      <c r="AU247" s="22" t="s">
        <v>84</v>
      </c>
      <c r="AY247" s="22" t="s">
        <v>149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22" t="s">
        <v>24</v>
      </c>
      <c r="BK247" s="202">
        <f>ROUND(I247*H247,2)</f>
        <v>0</v>
      </c>
      <c r="BL247" s="22" t="s">
        <v>223</v>
      </c>
      <c r="BM247" s="22" t="s">
        <v>598</v>
      </c>
    </row>
    <row r="248" spans="2:65" s="1" customFormat="1" ht="38.25" customHeight="1">
      <c r="B248" s="39"/>
      <c r="C248" s="191" t="s">
        <v>599</v>
      </c>
      <c r="D248" s="191" t="s">
        <v>151</v>
      </c>
      <c r="E248" s="192" t="s">
        <v>600</v>
      </c>
      <c r="F248" s="193" t="s">
        <v>601</v>
      </c>
      <c r="G248" s="194" t="s">
        <v>315</v>
      </c>
      <c r="H248" s="195">
        <v>1.323</v>
      </c>
      <c r="I248" s="196"/>
      <c r="J248" s="197">
        <f>ROUND(I248*H248,2)</f>
        <v>0</v>
      </c>
      <c r="K248" s="193" t="s">
        <v>155</v>
      </c>
      <c r="L248" s="59"/>
      <c r="M248" s="198" t="s">
        <v>22</v>
      </c>
      <c r="N248" s="199" t="s">
        <v>47</v>
      </c>
      <c r="O248" s="40"/>
      <c r="P248" s="200">
        <f>O248*H248</f>
        <v>0</v>
      </c>
      <c r="Q248" s="200">
        <v>0</v>
      </c>
      <c r="R248" s="200">
        <f>Q248*H248</f>
        <v>0</v>
      </c>
      <c r="S248" s="200">
        <v>0</v>
      </c>
      <c r="T248" s="201">
        <f>S248*H248</f>
        <v>0</v>
      </c>
      <c r="AR248" s="22" t="s">
        <v>223</v>
      </c>
      <c r="AT248" s="22" t="s">
        <v>151</v>
      </c>
      <c r="AU248" s="22" t="s">
        <v>84</v>
      </c>
      <c r="AY248" s="22" t="s">
        <v>149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22" t="s">
        <v>24</v>
      </c>
      <c r="BK248" s="202">
        <f>ROUND(I248*H248,2)</f>
        <v>0</v>
      </c>
      <c r="BL248" s="22" t="s">
        <v>223</v>
      </c>
      <c r="BM248" s="22" t="s">
        <v>602</v>
      </c>
    </row>
    <row r="249" spans="2:65" s="10" customFormat="1" ht="29.85" customHeight="1">
      <c r="B249" s="175"/>
      <c r="C249" s="176"/>
      <c r="D249" s="177" t="s">
        <v>75</v>
      </c>
      <c r="E249" s="189" t="s">
        <v>603</v>
      </c>
      <c r="F249" s="189" t="s">
        <v>604</v>
      </c>
      <c r="G249" s="176"/>
      <c r="H249" s="176"/>
      <c r="I249" s="179"/>
      <c r="J249" s="190">
        <f>BK249</f>
        <v>0</v>
      </c>
      <c r="K249" s="176"/>
      <c r="L249" s="181"/>
      <c r="M249" s="182"/>
      <c r="N249" s="183"/>
      <c r="O249" s="183"/>
      <c r="P249" s="184">
        <f>SUM(P250:P252)</f>
        <v>0</v>
      </c>
      <c r="Q249" s="183"/>
      <c r="R249" s="184">
        <f>SUM(R250:R252)</f>
        <v>6.4800000000000005E-3</v>
      </c>
      <c r="S249" s="183"/>
      <c r="T249" s="185">
        <f>SUM(T250:T252)</f>
        <v>0</v>
      </c>
      <c r="AR249" s="186" t="s">
        <v>84</v>
      </c>
      <c r="AT249" s="187" t="s">
        <v>75</v>
      </c>
      <c r="AU249" s="187" t="s">
        <v>24</v>
      </c>
      <c r="AY249" s="186" t="s">
        <v>149</v>
      </c>
      <c r="BK249" s="188">
        <f>SUM(BK250:BK252)</f>
        <v>0</v>
      </c>
    </row>
    <row r="250" spans="2:65" s="1" customFormat="1" ht="16.5" customHeight="1">
      <c r="B250" s="39"/>
      <c r="C250" s="191" t="s">
        <v>605</v>
      </c>
      <c r="D250" s="191" t="s">
        <v>151</v>
      </c>
      <c r="E250" s="192" t="s">
        <v>606</v>
      </c>
      <c r="F250" s="193" t="s">
        <v>607</v>
      </c>
      <c r="G250" s="194" t="s">
        <v>105</v>
      </c>
      <c r="H250" s="195">
        <v>9</v>
      </c>
      <c r="I250" s="196"/>
      <c r="J250" s="197">
        <f>ROUND(I250*H250,2)</f>
        <v>0</v>
      </c>
      <c r="K250" s="193" t="s">
        <v>220</v>
      </c>
      <c r="L250" s="59"/>
      <c r="M250" s="198" t="s">
        <v>22</v>
      </c>
      <c r="N250" s="199" t="s">
        <v>47</v>
      </c>
      <c r="O250" s="40"/>
      <c r="P250" s="200">
        <f>O250*H250</f>
        <v>0</v>
      </c>
      <c r="Q250" s="200">
        <v>0</v>
      </c>
      <c r="R250" s="200">
        <f>Q250*H250</f>
        <v>0</v>
      </c>
      <c r="S250" s="200">
        <v>0</v>
      </c>
      <c r="T250" s="201">
        <f>S250*H250</f>
        <v>0</v>
      </c>
      <c r="AR250" s="22" t="s">
        <v>223</v>
      </c>
      <c r="AT250" s="22" t="s">
        <v>151</v>
      </c>
      <c r="AU250" s="22" t="s">
        <v>84</v>
      </c>
      <c r="AY250" s="22" t="s">
        <v>149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22" t="s">
        <v>24</v>
      </c>
      <c r="BK250" s="202">
        <f>ROUND(I250*H250,2)</f>
        <v>0</v>
      </c>
      <c r="BL250" s="22" t="s">
        <v>223</v>
      </c>
      <c r="BM250" s="22" t="s">
        <v>608</v>
      </c>
    </row>
    <row r="251" spans="2:65" s="11" customFormat="1" ht="13.5">
      <c r="B251" s="203"/>
      <c r="C251" s="204"/>
      <c r="D251" s="205" t="s">
        <v>160</v>
      </c>
      <c r="E251" s="206" t="s">
        <v>22</v>
      </c>
      <c r="F251" s="207" t="s">
        <v>609</v>
      </c>
      <c r="G251" s="204"/>
      <c r="H251" s="208">
        <v>9</v>
      </c>
      <c r="I251" s="209"/>
      <c r="J251" s="204"/>
      <c r="K251" s="204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160</v>
      </c>
      <c r="AU251" s="214" t="s">
        <v>84</v>
      </c>
      <c r="AV251" s="11" t="s">
        <v>84</v>
      </c>
      <c r="AW251" s="11" t="s">
        <v>40</v>
      </c>
      <c r="AX251" s="11" t="s">
        <v>24</v>
      </c>
      <c r="AY251" s="214" t="s">
        <v>149</v>
      </c>
    </row>
    <row r="252" spans="2:65" s="1" customFormat="1" ht="38.25" customHeight="1">
      <c r="B252" s="39"/>
      <c r="C252" s="191" t="s">
        <v>610</v>
      </c>
      <c r="D252" s="191" t="s">
        <v>151</v>
      </c>
      <c r="E252" s="192" t="s">
        <v>611</v>
      </c>
      <c r="F252" s="193" t="s">
        <v>612</v>
      </c>
      <c r="G252" s="194" t="s">
        <v>105</v>
      </c>
      <c r="H252" s="195">
        <v>9</v>
      </c>
      <c r="I252" s="196"/>
      <c r="J252" s="197">
        <f>ROUND(I252*H252,2)</f>
        <v>0</v>
      </c>
      <c r="K252" s="193" t="s">
        <v>220</v>
      </c>
      <c r="L252" s="59"/>
      <c r="M252" s="198" t="s">
        <v>22</v>
      </c>
      <c r="N252" s="199" t="s">
        <v>47</v>
      </c>
      <c r="O252" s="40"/>
      <c r="P252" s="200">
        <f>O252*H252</f>
        <v>0</v>
      </c>
      <c r="Q252" s="200">
        <v>7.2000000000000005E-4</v>
      </c>
      <c r="R252" s="200">
        <f>Q252*H252</f>
        <v>6.4800000000000005E-3</v>
      </c>
      <c r="S252" s="200">
        <v>0</v>
      </c>
      <c r="T252" s="201">
        <f>S252*H252</f>
        <v>0</v>
      </c>
      <c r="AR252" s="22" t="s">
        <v>223</v>
      </c>
      <c r="AT252" s="22" t="s">
        <v>151</v>
      </c>
      <c r="AU252" s="22" t="s">
        <v>84</v>
      </c>
      <c r="AY252" s="22" t="s">
        <v>149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22" t="s">
        <v>24</v>
      </c>
      <c r="BK252" s="202">
        <f>ROUND(I252*H252,2)</f>
        <v>0</v>
      </c>
      <c r="BL252" s="22" t="s">
        <v>223</v>
      </c>
      <c r="BM252" s="22" t="s">
        <v>613</v>
      </c>
    </row>
    <row r="253" spans="2:65" s="10" customFormat="1" ht="29.85" customHeight="1">
      <c r="B253" s="175"/>
      <c r="C253" s="176"/>
      <c r="D253" s="177" t="s">
        <v>75</v>
      </c>
      <c r="E253" s="189" t="s">
        <v>614</v>
      </c>
      <c r="F253" s="189" t="s">
        <v>615</v>
      </c>
      <c r="G253" s="176"/>
      <c r="H253" s="176"/>
      <c r="I253" s="179"/>
      <c r="J253" s="190">
        <f>BK253</f>
        <v>0</v>
      </c>
      <c r="K253" s="176"/>
      <c r="L253" s="181"/>
      <c r="M253" s="182"/>
      <c r="N253" s="183"/>
      <c r="O253" s="183"/>
      <c r="P253" s="184">
        <f>SUM(P254:P270)</f>
        <v>0</v>
      </c>
      <c r="Q253" s="183"/>
      <c r="R253" s="184">
        <f>SUM(R254:R270)</f>
        <v>0.13656059999999998</v>
      </c>
      <c r="S253" s="183"/>
      <c r="T253" s="185">
        <f>SUM(T254:T270)</f>
        <v>0</v>
      </c>
      <c r="AR253" s="186" t="s">
        <v>84</v>
      </c>
      <c r="AT253" s="187" t="s">
        <v>75</v>
      </c>
      <c r="AU253" s="187" t="s">
        <v>24</v>
      </c>
      <c r="AY253" s="186" t="s">
        <v>149</v>
      </c>
      <c r="BK253" s="188">
        <f>SUM(BK254:BK270)</f>
        <v>0</v>
      </c>
    </row>
    <row r="254" spans="2:65" s="1" customFormat="1" ht="16.5" customHeight="1">
      <c r="B254" s="39"/>
      <c r="C254" s="191" t="s">
        <v>616</v>
      </c>
      <c r="D254" s="191" t="s">
        <v>151</v>
      </c>
      <c r="E254" s="192" t="s">
        <v>617</v>
      </c>
      <c r="F254" s="193" t="s">
        <v>618</v>
      </c>
      <c r="G254" s="194" t="s">
        <v>105</v>
      </c>
      <c r="H254" s="195">
        <v>305.8</v>
      </c>
      <c r="I254" s="196"/>
      <c r="J254" s="197">
        <f>ROUND(I254*H254,2)</f>
        <v>0</v>
      </c>
      <c r="K254" s="193" t="s">
        <v>155</v>
      </c>
      <c r="L254" s="59"/>
      <c r="M254" s="198" t="s">
        <v>22</v>
      </c>
      <c r="N254" s="199" t="s">
        <v>47</v>
      </c>
      <c r="O254" s="40"/>
      <c r="P254" s="200">
        <f>O254*H254</f>
        <v>0</v>
      </c>
      <c r="Q254" s="200">
        <v>0</v>
      </c>
      <c r="R254" s="200">
        <f>Q254*H254</f>
        <v>0</v>
      </c>
      <c r="S254" s="200">
        <v>0</v>
      </c>
      <c r="T254" s="201">
        <f>S254*H254</f>
        <v>0</v>
      </c>
      <c r="AR254" s="22" t="s">
        <v>223</v>
      </c>
      <c r="AT254" s="22" t="s">
        <v>151</v>
      </c>
      <c r="AU254" s="22" t="s">
        <v>84</v>
      </c>
      <c r="AY254" s="22" t="s">
        <v>149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22" t="s">
        <v>24</v>
      </c>
      <c r="BK254" s="202">
        <f>ROUND(I254*H254,2)</f>
        <v>0</v>
      </c>
      <c r="BL254" s="22" t="s">
        <v>223</v>
      </c>
      <c r="BM254" s="22" t="s">
        <v>619</v>
      </c>
    </row>
    <row r="255" spans="2:65" s="11" customFormat="1" ht="13.5">
      <c r="B255" s="203"/>
      <c r="C255" s="204"/>
      <c r="D255" s="205" t="s">
        <v>160</v>
      </c>
      <c r="E255" s="206" t="s">
        <v>22</v>
      </c>
      <c r="F255" s="207" t="s">
        <v>620</v>
      </c>
      <c r="G255" s="204"/>
      <c r="H255" s="208">
        <v>261.5</v>
      </c>
      <c r="I255" s="209"/>
      <c r="J255" s="204"/>
      <c r="K255" s="204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160</v>
      </c>
      <c r="AU255" s="214" t="s">
        <v>84</v>
      </c>
      <c r="AV255" s="11" t="s">
        <v>84</v>
      </c>
      <c r="AW255" s="11" t="s">
        <v>40</v>
      </c>
      <c r="AX255" s="11" t="s">
        <v>76</v>
      </c>
      <c r="AY255" s="214" t="s">
        <v>149</v>
      </c>
    </row>
    <row r="256" spans="2:65" s="11" customFormat="1" ht="13.5">
      <c r="B256" s="203"/>
      <c r="C256" s="204"/>
      <c r="D256" s="205" t="s">
        <v>160</v>
      </c>
      <c r="E256" s="206" t="s">
        <v>22</v>
      </c>
      <c r="F256" s="207" t="s">
        <v>621</v>
      </c>
      <c r="G256" s="204"/>
      <c r="H256" s="208">
        <v>44.3</v>
      </c>
      <c r="I256" s="209"/>
      <c r="J256" s="204"/>
      <c r="K256" s="204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160</v>
      </c>
      <c r="AU256" s="214" t="s">
        <v>84</v>
      </c>
      <c r="AV256" s="11" t="s">
        <v>84</v>
      </c>
      <c r="AW256" s="11" t="s">
        <v>40</v>
      </c>
      <c r="AX256" s="11" t="s">
        <v>76</v>
      </c>
      <c r="AY256" s="214" t="s">
        <v>149</v>
      </c>
    </row>
    <row r="257" spans="2:65" s="12" customFormat="1" ht="13.5">
      <c r="B257" s="227"/>
      <c r="C257" s="228"/>
      <c r="D257" s="205" t="s">
        <v>160</v>
      </c>
      <c r="E257" s="229" t="s">
        <v>22</v>
      </c>
      <c r="F257" s="230" t="s">
        <v>622</v>
      </c>
      <c r="G257" s="228"/>
      <c r="H257" s="231">
        <v>305.8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AT257" s="237" t="s">
        <v>160</v>
      </c>
      <c r="AU257" s="237" t="s">
        <v>84</v>
      </c>
      <c r="AV257" s="12" t="s">
        <v>91</v>
      </c>
      <c r="AW257" s="12" t="s">
        <v>40</v>
      </c>
      <c r="AX257" s="12" t="s">
        <v>24</v>
      </c>
      <c r="AY257" s="237" t="s">
        <v>149</v>
      </c>
    </row>
    <row r="258" spans="2:65" s="1" customFormat="1" ht="25.5" customHeight="1">
      <c r="B258" s="39"/>
      <c r="C258" s="191" t="s">
        <v>30</v>
      </c>
      <c r="D258" s="191" t="s">
        <v>151</v>
      </c>
      <c r="E258" s="192" t="s">
        <v>623</v>
      </c>
      <c r="F258" s="193" t="s">
        <v>624</v>
      </c>
      <c r="G258" s="194" t="s">
        <v>105</v>
      </c>
      <c r="H258" s="195">
        <v>103.3</v>
      </c>
      <c r="I258" s="196"/>
      <c r="J258" s="197">
        <f>ROUND(I258*H258,2)</f>
        <v>0</v>
      </c>
      <c r="K258" s="193" t="s">
        <v>155</v>
      </c>
      <c r="L258" s="59"/>
      <c r="M258" s="198" t="s">
        <v>22</v>
      </c>
      <c r="N258" s="199" t="s">
        <v>47</v>
      </c>
      <c r="O258" s="40"/>
      <c r="P258" s="200">
        <f>O258*H258</f>
        <v>0</v>
      </c>
      <c r="Q258" s="200">
        <v>0</v>
      </c>
      <c r="R258" s="200">
        <f>Q258*H258</f>
        <v>0</v>
      </c>
      <c r="S258" s="200">
        <v>0</v>
      </c>
      <c r="T258" s="201">
        <f>S258*H258</f>
        <v>0</v>
      </c>
      <c r="AR258" s="22" t="s">
        <v>223</v>
      </c>
      <c r="AT258" s="22" t="s">
        <v>151</v>
      </c>
      <c r="AU258" s="22" t="s">
        <v>84</v>
      </c>
      <c r="AY258" s="22" t="s">
        <v>149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22" t="s">
        <v>24</v>
      </c>
      <c r="BK258" s="202">
        <f>ROUND(I258*H258,2)</f>
        <v>0</v>
      </c>
      <c r="BL258" s="22" t="s">
        <v>223</v>
      </c>
      <c r="BM258" s="22" t="s">
        <v>625</v>
      </c>
    </row>
    <row r="259" spans="2:65" s="11" customFormat="1" ht="13.5">
      <c r="B259" s="203"/>
      <c r="C259" s="204"/>
      <c r="D259" s="205" t="s">
        <v>160</v>
      </c>
      <c r="E259" s="206" t="s">
        <v>22</v>
      </c>
      <c r="F259" s="207" t="s">
        <v>626</v>
      </c>
      <c r="G259" s="204"/>
      <c r="H259" s="208">
        <v>103.3</v>
      </c>
      <c r="I259" s="209"/>
      <c r="J259" s="204"/>
      <c r="K259" s="204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160</v>
      </c>
      <c r="AU259" s="214" t="s">
        <v>84</v>
      </c>
      <c r="AV259" s="11" t="s">
        <v>84</v>
      </c>
      <c r="AW259" s="11" t="s">
        <v>40</v>
      </c>
      <c r="AX259" s="11" t="s">
        <v>24</v>
      </c>
      <c r="AY259" s="214" t="s">
        <v>149</v>
      </c>
    </row>
    <row r="260" spans="2:65" s="1" customFormat="1" ht="16.5" customHeight="1">
      <c r="B260" s="39"/>
      <c r="C260" s="217" t="s">
        <v>627</v>
      </c>
      <c r="D260" s="217" t="s">
        <v>217</v>
      </c>
      <c r="E260" s="218" t="s">
        <v>628</v>
      </c>
      <c r="F260" s="219" t="s">
        <v>629</v>
      </c>
      <c r="G260" s="220" t="s">
        <v>105</v>
      </c>
      <c r="H260" s="221">
        <v>113.63</v>
      </c>
      <c r="I260" s="222"/>
      <c r="J260" s="223">
        <f>ROUND(I260*H260,2)</f>
        <v>0</v>
      </c>
      <c r="K260" s="219" t="s">
        <v>155</v>
      </c>
      <c r="L260" s="224"/>
      <c r="M260" s="225" t="s">
        <v>22</v>
      </c>
      <c r="N260" s="226" t="s">
        <v>47</v>
      </c>
      <c r="O260" s="40"/>
      <c r="P260" s="200">
        <f>O260*H260</f>
        <v>0</v>
      </c>
      <c r="Q260" s="200">
        <v>0</v>
      </c>
      <c r="R260" s="200">
        <f>Q260*H260</f>
        <v>0</v>
      </c>
      <c r="S260" s="200">
        <v>0</v>
      </c>
      <c r="T260" s="201">
        <f>S260*H260</f>
        <v>0</v>
      </c>
      <c r="AR260" s="22" t="s">
        <v>296</v>
      </c>
      <c r="AT260" s="22" t="s">
        <v>217</v>
      </c>
      <c r="AU260" s="22" t="s">
        <v>84</v>
      </c>
      <c r="AY260" s="22" t="s">
        <v>149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22" t="s">
        <v>24</v>
      </c>
      <c r="BK260" s="202">
        <f>ROUND(I260*H260,2)</f>
        <v>0</v>
      </c>
      <c r="BL260" s="22" t="s">
        <v>223</v>
      </c>
      <c r="BM260" s="22" t="s">
        <v>630</v>
      </c>
    </row>
    <row r="261" spans="2:65" s="11" customFormat="1" ht="13.5">
      <c r="B261" s="203"/>
      <c r="C261" s="204"/>
      <c r="D261" s="205" t="s">
        <v>160</v>
      </c>
      <c r="E261" s="204"/>
      <c r="F261" s="207" t="s">
        <v>631</v>
      </c>
      <c r="G261" s="204"/>
      <c r="H261" s="208">
        <v>113.63</v>
      </c>
      <c r="I261" s="209"/>
      <c r="J261" s="204"/>
      <c r="K261" s="204"/>
      <c r="L261" s="210"/>
      <c r="M261" s="211"/>
      <c r="N261" s="212"/>
      <c r="O261" s="212"/>
      <c r="P261" s="212"/>
      <c r="Q261" s="212"/>
      <c r="R261" s="212"/>
      <c r="S261" s="212"/>
      <c r="T261" s="213"/>
      <c r="AT261" s="214" t="s">
        <v>160</v>
      </c>
      <c r="AU261" s="214" t="s">
        <v>84</v>
      </c>
      <c r="AV261" s="11" t="s">
        <v>84</v>
      </c>
      <c r="AW261" s="11" t="s">
        <v>6</v>
      </c>
      <c r="AX261" s="11" t="s">
        <v>24</v>
      </c>
      <c r="AY261" s="214" t="s">
        <v>149</v>
      </c>
    </row>
    <row r="262" spans="2:65" s="1" customFormat="1" ht="25.5" customHeight="1">
      <c r="B262" s="39"/>
      <c r="C262" s="191" t="s">
        <v>632</v>
      </c>
      <c r="D262" s="191" t="s">
        <v>151</v>
      </c>
      <c r="E262" s="192" t="s">
        <v>633</v>
      </c>
      <c r="F262" s="193" t="s">
        <v>634</v>
      </c>
      <c r="G262" s="194" t="s">
        <v>105</v>
      </c>
      <c r="H262" s="195">
        <v>261.5</v>
      </c>
      <c r="I262" s="196"/>
      <c r="J262" s="197">
        <f>ROUND(I262*H262,2)</f>
        <v>0</v>
      </c>
      <c r="K262" s="193" t="s">
        <v>155</v>
      </c>
      <c r="L262" s="59"/>
      <c r="M262" s="198" t="s">
        <v>22</v>
      </c>
      <c r="N262" s="199" t="s">
        <v>47</v>
      </c>
      <c r="O262" s="40"/>
      <c r="P262" s="200">
        <f>O262*H262</f>
        <v>0</v>
      </c>
      <c r="Q262" s="200">
        <v>2.0000000000000001E-4</v>
      </c>
      <c r="R262" s="200">
        <f>Q262*H262</f>
        <v>5.2299999999999999E-2</v>
      </c>
      <c r="S262" s="200">
        <v>0</v>
      </c>
      <c r="T262" s="201">
        <f>S262*H262</f>
        <v>0</v>
      </c>
      <c r="AR262" s="22" t="s">
        <v>223</v>
      </c>
      <c r="AT262" s="22" t="s">
        <v>151</v>
      </c>
      <c r="AU262" s="22" t="s">
        <v>84</v>
      </c>
      <c r="AY262" s="22" t="s">
        <v>149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22" t="s">
        <v>24</v>
      </c>
      <c r="BK262" s="202">
        <f>ROUND(I262*H262,2)</f>
        <v>0</v>
      </c>
      <c r="BL262" s="22" t="s">
        <v>223</v>
      </c>
      <c r="BM262" s="22" t="s">
        <v>635</v>
      </c>
    </row>
    <row r="263" spans="2:65" s="1" customFormat="1" ht="25.5" customHeight="1">
      <c r="B263" s="39"/>
      <c r="C263" s="191" t="s">
        <v>636</v>
      </c>
      <c r="D263" s="191" t="s">
        <v>151</v>
      </c>
      <c r="E263" s="192" t="s">
        <v>637</v>
      </c>
      <c r="F263" s="193" t="s">
        <v>638</v>
      </c>
      <c r="G263" s="194" t="s">
        <v>105</v>
      </c>
      <c r="H263" s="195">
        <v>13.5</v>
      </c>
      <c r="I263" s="196"/>
      <c r="J263" s="197">
        <f>ROUND(I263*H263,2)</f>
        <v>0</v>
      </c>
      <c r="K263" s="193" t="s">
        <v>155</v>
      </c>
      <c r="L263" s="59"/>
      <c r="M263" s="198" t="s">
        <v>22</v>
      </c>
      <c r="N263" s="199" t="s">
        <v>47</v>
      </c>
      <c r="O263" s="40"/>
      <c r="P263" s="200">
        <f>O263*H263</f>
        <v>0</v>
      </c>
      <c r="Q263" s="200">
        <v>2.0000000000000002E-5</v>
      </c>
      <c r="R263" s="200">
        <f>Q263*H263</f>
        <v>2.7E-4</v>
      </c>
      <c r="S263" s="200">
        <v>0</v>
      </c>
      <c r="T263" s="201">
        <f>S263*H263</f>
        <v>0</v>
      </c>
      <c r="AR263" s="22" t="s">
        <v>223</v>
      </c>
      <c r="AT263" s="22" t="s">
        <v>151</v>
      </c>
      <c r="AU263" s="22" t="s">
        <v>84</v>
      </c>
      <c r="AY263" s="22" t="s">
        <v>149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22" t="s">
        <v>24</v>
      </c>
      <c r="BK263" s="202">
        <f>ROUND(I263*H263,2)</f>
        <v>0</v>
      </c>
      <c r="BL263" s="22" t="s">
        <v>223</v>
      </c>
      <c r="BM263" s="22" t="s">
        <v>639</v>
      </c>
    </row>
    <row r="264" spans="2:65" s="11" customFormat="1" ht="13.5">
      <c r="B264" s="203"/>
      <c r="C264" s="204"/>
      <c r="D264" s="205" t="s">
        <v>160</v>
      </c>
      <c r="E264" s="206" t="s">
        <v>22</v>
      </c>
      <c r="F264" s="207" t="s">
        <v>640</v>
      </c>
      <c r="G264" s="204"/>
      <c r="H264" s="208">
        <v>13.5</v>
      </c>
      <c r="I264" s="209"/>
      <c r="J264" s="204"/>
      <c r="K264" s="204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160</v>
      </c>
      <c r="AU264" s="214" t="s">
        <v>84</v>
      </c>
      <c r="AV264" s="11" t="s">
        <v>84</v>
      </c>
      <c r="AW264" s="11" t="s">
        <v>40</v>
      </c>
      <c r="AX264" s="11" t="s">
        <v>24</v>
      </c>
      <c r="AY264" s="214" t="s">
        <v>149</v>
      </c>
    </row>
    <row r="265" spans="2:65" s="1" customFormat="1" ht="25.5" customHeight="1">
      <c r="B265" s="39"/>
      <c r="C265" s="191" t="s">
        <v>641</v>
      </c>
      <c r="D265" s="191" t="s">
        <v>151</v>
      </c>
      <c r="E265" s="192" t="s">
        <v>642</v>
      </c>
      <c r="F265" s="193" t="s">
        <v>643</v>
      </c>
      <c r="G265" s="194" t="s">
        <v>105</v>
      </c>
      <c r="H265" s="195">
        <v>14.76</v>
      </c>
      <c r="I265" s="196"/>
      <c r="J265" s="197">
        <f>ROUND(I265*H265,2)</f>
        <v>0</v>
      </c>
      <c r="K265" s="193" t="s">
        <v>155</v>
      </c>
      <c r="L265" s="59"/>
      <c r="M265" s="198" t="s">
        <v>22</v>
      </c>
      <c r="N265" s="199" t="s">
        <v>47</v>
      </c>
      <c r="O265" s="40"/>
      <c r="P265" s="200">
        <f>O265*H265</f>
        <v>0</v>
      </c>
      <c r="Q265" s="200">
        <v>1.0000000000000001E-5</v>
      </c>
      <c r="R265" s="200">
        <f>Q265*H265</f>
        <v>1.4760000000000001E-4</v>
      </c>
      <c r="S265" s="200">
        <v>0</v>
      </c>
      <c r="T265" s="201">
        <f>S265*H265</f>
        <v>0</v>
      </c>
      <c r="AR265" s="22" t="s">
        <v>223</v>
      </c>
      <c r="AT265" s="22" t="s">
        <v>151</v>
      </c>
      <c r="AU265" s="22" t="s">
        <v>84</v>
      </c>
      <c r="AY265" s="22" t="s">
        <v>149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22" t="s">
        <v>24</v>
      </c>
      <c r="BK265" s="202">
        <f>ROUND(I265*H265,2)</f>
        <v>0</v>
      </c>
      <c r="BL265" s="22" t="s">
        <v>223</v>
      </c>
      <c r="BM265" s="22" t="s">
        <v>644</v>
      </c>
    </row>
    <row r="266" spans="2:65" s="11" customFormat="1" ht="13.5">
      <c r="B266" s="203"/>
      <c r="C266" s="204"/>
      <c r="D266" s="205" t="s">
        <v>160</v>
      </c>
      <c r="E266" s="206" t="s">
        <v>22</v>
      </c>
      <c r="F266" s="207" t="s">
        <v>645</v>
      </c>
      <c r="G266" s="204"/>
      <c r="H266" s="208">
        <v>14.76</v>
      </c>
      <c r="I266" s="209"/>
      <c r="J266" s="204"/>
      <c r="K266" s="204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160</v>
      </c>
      <c r="AU266" s="214" t="s">
        <v>84</v>
      </c>
      <c r="AV266" s="11" t="s">
        <v>84</v>
      </c>
      <c r="AW266" s="11" t="s">
        <v>40</v>
      </c>
      <c r="AX266" s="11" t="s">
        <v>24</v>
      </c>
      <c r="AY266" s="214" t="s">
        <v>149</v>
      </c>
    </row>
    <row r="267" spans="2:65" s="1" customFormat="1" ht="25.5" customHeight="1">
      <c r="B267" s="39"/>
      <c r="C267" s="191" t="s">
        <v>646</v>
      </c>
      <c r="D267" s="191" t="s">
        <v>151</v>
      </c>
      <c r="E267" s="192" t="s">
        <v>647</v>
      </c>
      <c r="F267" s="193" t="s">
        <v>648</v>
      </c>
      <c r="G267" s="194" t="s">
        <v>105</v>
      </c>
      <c r="H267" s="195">
        <v>103.3</v>
      </c>
      <c r="I267" s="196"/>
      <c r="J267" s="197">
        <f>ROUND(I267*H267,2)</f>
        <v>0</v>
      </c>
      <c r="K267" s="193" t="s">
        <v>155</v>
      </c>
      <c r="L267" s="59"/>
      <c r="M267" s="198" t="s">
        <v>22</v>
      </c>
      <c r="N267" s="199" t="s">
        <v>47</v>
      </c>
      <c r="O267" s="40"/>
      <c r="P267" s="200">
        <f>O267*H267</f>
        <v>0</v>
      </c>
      <c r="Q267" s="200">
        <v>1.0000000000000001E-5</v>
      </c>
      <c r="R267" s="200">
        <f>Q267*H267</f>
        <v>1.0330000000000001E-3</v>
      </c>
      <c r="S267" s="200">
        <v>0</v>
      </c>
      <c r="T267" s="201">
        <f>S267*H267</f>
        <v>0</v>
      </c>
      <c r="AR267" s="22" t="s">
        <v>223</v>
      </c>
      <c r="AT267" s="22" t="s">
        <v>151</v>
      </c>
      <c r="AU267" s="22" t="s">
        <v>84</v>
      </c>
      <c r="AY267" s="22" t="s">
        <v>149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22" t="s">
        <v>24</v>
      </c>
      <c r="BK267" s="202">
        <f>ROUND(I267*H267,2)</f>
        <v>0</v>
      </c>
      <c r="BL267" s="22" t="s">
        <v>223</v>
      </c>
      <c r="BM267" s="22" t="s">
        <v>649</v>
      </c>
    </row>
    <row r="268" spans="2:65" s="11" customFormat="1" ht="13.5">
      <c r="B268" s="203"/>
      <c r="C268" s="204"/>
      <c r="D268" s="205" t="s">
        <v>160</v>
      </c>
      <c r="E268" s="206" t="s">
        <v>22</v>
      </c>
      <c r="F268" s="207" t="s">
        <v>626</v>
      </c>
      <c r="G268" s="204"/>
      <c r="H268" s="208">
        <v>103.3</v>
      </c>
      <c r="I268" s="209"/>
      <c r="J268" s="204"/>
      <c r="K268" s="204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160</v>
      </c>
      <c r="AU268" s="214" t="s">
        <v>84</v>
      </c>
      <c r="AV268" s="11" t="s">
        <v>84</v>
      </c>
      <c r="AW268" s="11" t="s">
        <v>40</v>
      </c>
      <c r="AX268" s="11" t="s">
        <v>24</v>
      </c>
      <c r="AY268" s="214" t="s">
        <v>149</v>
      </c>
    </row>
    <row r="269" spans="2:65" s="1" customFormat="1" ht="25.5" customHeight="1">
      <c r="B269" s="39"/>
      <c r="C269" s="191" t="s">
        <v>650</v>
      </c>
      <c r="D269" s="191" t="s">
        <v>151</v>
      </c>
      <c r="E269" s="192" t="s">
        <v>651</v>
      </c>
      <c r="F269" s="193" t="s">
        <v>652</v>
      </c>
      <c r="G269" s="194" t="s">
        <v>105</v>
      </c>
      <c r="H269" s="195">
        <v>318.5</v>
      </c>
      <c r="I269" s="196"/>
      <c r="J269" s="197">
        <f>ROUND(I269*H269,2)</f>
        <v>0</v>
      </c>
      <c r="K269" s="193" t="s">
        <v>155</v>
      </c>
      <c r="L269" s="59"/>
      <c r="M269" s="198" t="s">
        <v>22</v>
      </c>
      <c r="N269" s="199" t="s">
        <v>47</v>
      </c>
      <c r="O269" s="40"/>
      <c r="P269" s="200">
        <f>O269*H269</f>
        <v>0</v>
      </c>
      <c r="Q269" s="200">
        <v>2.5999999999999998E-4</v>
      </c>
      <c r="R269" s="200">
        <f>Q269*H269</f>
        <v>8.2809999999999995E-2</v>
      </c>
      <c r="S269" s="200">
        <v>0</v>
      </c>
      <c r="T269" s="201">
        <f>S269*H269</f>
        <v>0</v>
      </c>
      <c r="AR269" s="22" t="s">
        <v>223</v>
      </c>
      <c r="AT269" s="22" t="s">
        <v>151</v>
      </c>
      <c r="AU269" s="22" t="s">
        <v>84</v>
      </c>
      <c r="AY269" s="22" t="s">
        <v>149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22" t="s">
        <v>24</v>
      </c>
      <c r="BK269" s="202">
        <f>ROUND(I269*H269,2)</f>
        <v>0</v>
      </c>
      <c r="BL269" s="22" t="s">
        <v>223</v>
      </c>
      <c r="BM269" s="22" t="s">
        <v>653</v>
      </c>
    </row>
    <row r="270" spans="2:65" s="11" customFormat="1" ht="13.5">
      <c r="B270" s="203"/>
      <c r="C270" s="204"/>
      <c r="D270" s="205" t="s">
        <v>160</v>
      </c>
      <c r="E270" s="206" t="s">
        <v>22</v>
      </c>
      <c r="F270" s="207" t="s">
        <v>654</v>
      </c>
      <c r="G270" s="204"/>
      <c r="H270" s="208">
        <v>318.5</v>
      </c>
      <c r="I270" s="209"/>
      <c r="J270" s="204"/>
      <c r="K270" s="204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160</v>
      </c>
      <c r="AU270" s="214" t="s">
        <v>84</v>
      </c>
      <c r="AV270" s="11" t="s">
        <v>84</v>
      </c>
      <c r="AW270" s="11" t="s">
        <v>40</v>
      </c>
      <c r="AX270" s="11" t="s">
        <v>24</v>
      </c>
      <c r="AY270" s="214" t="s">
        <v>149</v>
      </c>
    </row>
    <row r="271" spans="2:65" s="10" customFormat="1" ht="29.85" customHeight="1">
      <c r="B271" s="175"/>
      <c r="C271" s="176"/>
      <c r="D271" s="177" t="s">
        <v>75</v>
      </c>
      <c r="E271" s="189" t="s">
        <v>655</v>
      </c>
      <c r="F271" s="189" t="s">
        <v>656</v>
      </c>
      <c r="G271" s="176"/>
      <c r="H271" s="176"/>
      <c r="I271" s="179"/>
      <c r="J271" s="190">
        <f>BK271</f>
        <v>0</v>
      </c>
      <c r="K271" s="176"/>
      <c r="L271" s="181"/>
      <c r="M271" s="182"/>
      <c r="N271" s="183"/>
      <c r="O271" s="183"/>
      <c r="P271" s="184">
        <f>SUM(P272:P275)</f>
        <v>0</v>
      </c>
      <c r="Q271" s="183"/>
      <c r="R271" s="184">
        <f>SUM(R272:R275)</f>
        <v>3.2000000000000002E-3</v>
      </c>
      <c r="S271" s="183"/>
      <c r="T271" s="185">
        <f>SUM(T272:T275)</f>
        <v>0</v>
      </c>
      <c r="AR271" s="186" t="s">
        <v>84</v>
      </c>
      <c r="AT271" s="187" t="s">
        <v>75</v>
      </c>
      <c r="AU271" s="187" t="s">
        <v>24</v>
      </c>
      <c r="AY271" s="186" t="s">
        <v>149</v>
      </c>
      <c r="BK271" s="188">
        <f>SUM(BK272:BK275)</f>
        <v>0</v>
      </c>
    </row>
    <row r="272" spans="2:65" s="1" customFormat="1" ht="16.5" customHeight="1">
      <c r="B272" s="39"/>
      <c r="C272" s="191" t="s">
        <v>657</v>
      </c>
      <c r="D272" s="191" t="s">
        <v>151</v>
      </c>
      <c r="E272" s="192" t="s">
        <v>658</v>
      </c>
      <c r="F272" s="193" t="s">
        <v>659</v>
      </c>
      <c r="G272" s="194" t="s">
        <v>154</v>
      </c>
      <c r="H272" s="195">
        <v>1</v>
      </c>
      <c r="I272" s="196"/>
      <c r="J272" s="197">
        <f>ROUND(I272*H272,2)</f>
        <v>0</v>
      </c>
      <c r="K272" s="193" t="s">
        <v>155</v>
      </c>
      <c r="L272" s="59"/>
      <c r="M272" s="198" t="s">
        <v>22</v>
      </c>
      <c r="N272" s="199" t="s">
        <v>47</v>
      </c>
      <c r="O272" s="40"/>
      <c r="P272" s="200">
        <f>O272*H272</f>
        <v>0</v>
      </c>
      <c r="Q272" s="200">
        <v>0</v>
      </c>
      <c r="R272" s="200">
        <f>Q272*H272</f>
        <v>0</v>
      </c>
      <c r="S272" s="200">
        <v>0</v>
      </c>
      <c r="T272" s="201">
        <f>S272*H272</f>
        <v>0</v>
      </c>
      <c r="AR272" s="22" t="s">
        <v>223</v>
      </c>
      <c r="AT272" s="22" t="s">
        <v>151</v>
      </c>
      <c r="AU272" s="22" t="s">
        <v>84</v>
      </c>
      <c r="AY272" s="22" t="s">
        <v>149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22" t="s">
        <v>24</v>
      </c>
      <c r="BK272" s="202">
        <f>ROUND(I272*H272,2)</f>
        <v>0</v>
      </c>
      <c r="BL272" s="22" t="s">
        <v>223</v>
      </c>
      <c r="BM272" s="22" t="s">
        <v>660</v>
      </c>
    </row>
    <row r="273" spans="2:65" s="1" customFormat="1" ht="16.5" customHeight="1">
      <c r="B273" s="39"/>
      <c r="C273" s="217" t="s">
        <v>661</v>
      </c>
      <c r="D273" s="217" t="s">
        <v>217</v>
      </c>
      <c r="E273" s="218" t="s">
        <v>662</v>
      </c>
      <c r="F273" s="219" t="s">
        <v>663</v>
      </c>
      <c r="G273" s="220" t="s">
        <v>154</v>
      </c>
      <c r="H273" s="221">
        <v>1</v>
      </c>
      <c r="I273" s="222"/>
      <c r="J273" s="223">
        <f>ROUND(I273*H273,2)</f>
        <v>0</v>
      </c>
      <c r="K273" s="219" t="s">
        <v>155</v>
      </c>
      <c r="L273" s="224"/>
      <c r="M273" s="225" t="s">
        <v>22</v>
      </c>
      <c r="N273" s="226" t="s">
        <v>47</v>
      </c>
      <c r="O273" s="40"/>
      <c r="P273" s="200">
        <f>O273*H273</f>
        <v>0</v>
      </c>
      <c r="Q273" s="200">
        <v>3.2000000000000002E-3</v>
      </c>
      <c r="R273" s="200">
        <f>Q273*H273</f>
        <v>3.2000000000000002E-3</v>
      </c>
      <c r="S273" s="200">
        <v>0</v>
      </c>
      <c r="T273" s="201">
        <f>S273*H273</f>
        <v>0</v>
      </c>
      <c r="AR273" s="22" t="s">
        <v>296</v>
      </c>
      <c r="AT273" s="22" t="s">
        <v>217</v>
      </c>
      <c r="AU273" s="22" t="s">
        <v>84</v>
      </c>
      <c r="AY273" s="22" t="s">
        <v>149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22" t="s">
        <v>24</v>
      </c>
      <c r="BK273" s="202">
        <f>ROUND(I273*H273,2)</f>
        <v>0</v>
      </c>
      <c r="BL273" s="22" t="s">
        <v>223</v>
      </c>
      <c r="BM273" s="22" t="s">
        <v>664</v>
      </c>
    </row>
    <row r="274" spans="2:65" s="1" customFormat="1" ht="16.5" customHeight="1">
      <c r="B274" s="39"/>
      <c r="C274" s="191" t="s">
        <v>665</v>
      </c>
      <c r="D274" s="191" t="s">
        <v>151</v>
      </c>
      <c r="E274" s="192" t="s">
        <v>666</v>
      </c>
      <c r="F274" s="193" t="s">
        <v>667</v>
      </c>
      <c r="G274" s="194" t="s">
        <v>154</v>
      </c>
      <c r="H274" s="195">
        <v>1</v>
      </c>
      <c r="I274" s="196"/>
      <c r="J274" s="197">
        <f>ROUND(I274*H274,2)</f>
        <v>0</v>
      </c>
      <c r="K274" s="193" t="s">
        <v>155</v>
      </c>
      <c r="L274" s="59"/>
      <c r="M274" s="198" t="s">
        <v>22</v>
      </c>
      <c r="N274" s="199" t="s">
        <v>47</v>
      </c>
      <c r="O274" s="40"/>
      <c r="P274" s="200">
        <f>O274*H274</f>
        <v>0</v>
      </c>
      <c r="Q274" s="200">
        <v>0</v>
      </c>
      <c r="R274" s="200">
        <f>Q274*H274</f>
        <v>0</v>
      </c>
      <c r="S274" s="200">
        <v>0</v>
      </c>
      <c r="T274" s="201">
        <f>S274*H274</f>
        <v>0</v>
      </c>
      <c r="AR274" s="22" t="s">
        <v>223</v>
      </c>
      <c r="AT274" s="22" t="s">
        <v>151</v>
      </c>
      <c r="AU274" s="22" t="s">
        <v>84</v>
      </c>
      <c r="AY274" s="22" t="s">
        <v>149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22" t="s">
        <v>24</v>
      </c>
      <c r="BK274" s="202">
        <f>ROUND(I274*H274,2)</f>
        <v>0</v>
      </c>
      <c r="BL274" s="22" t="s">
        <v>223</v>
      </c>
      <c r="BM274" s="22" t="s">
        <v>668</v>
      </c>
    </row>
    <row r="275" spans="2:65" s="1" customFormat="1" ht="25.5" customHeight="1">
      <c r="B275" s="39"/>
      <c r="C275" s="217" t="s">
        <v>669</v>
      </c>
      <c r="D275" s="217" t="s">
        <v>217</v>
      </c>
      <c r="E275" s="218" t="s">
        <v>670</v>
      </c>
      <c r="F275" s="219" t="s">
        <v>671</v>
      </c>
      <c r="G275" s="220" t="s">
        <v>429</v>
      </c>
      <c r="H275" s="221">
        <v>1</v>
      </c>
      <c r="I275" s="222"/>
      <c r="J275" s="223">
        <f>ROUND(I275*H275,2)</f>
        <v>0</v>
      </c>
      <c r="K275" s="219" t="s">
        <v>22</v>
      </c>
      <c r="L275" s="224"/>
      <c r="M275" s="225" t="s">
        <v>22</v>
      </c>
      <c r="N275" s="238" t="s">
        <v>47</v>
      </c>
      <c r="O275" s="239"/>
      <c r="P275" s="240">
        <f>O275*H275</f>
        <v>0</v>
      </c>
      <c r="Q275" s="240">
        <v>0</v>
      </c>
      <c r="R275" s="240">
        <f>Q275*H275</f>
        <v>0</v>
      </c>
      <c r="S275" s="240">
        <v>0</v>
      </c>
      <c r="T275" s="241">
        <f>S275*H275</f>
        <v>0</v>
      </c>
      <c r="AR275" s="22" t="s">
        <v>296</v>
      </c>
      <c r="AT275" s="22" t="s">
        <v>217</v>
      </c>
      <c r="AU275" s="22" t="s">
        <v>84</v>
      </c>
      <c r="AY275" s="22" t="s">
        <v>149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22" t="s">
        <v>24</v>
      </c>
      <c r="BK275" s="202">
        <f>ROUND(I275*H275,2)</f>
        <v>0</v>
      </c>
      <c r="BL275" s="22" t="s">
        <v>223</v>
      </c>
      <c r="BM275" s="22" t="s">
        <v>672</v>
      </c>
    </row>
    <row r="276" spans="2:65" s="1" customFormat="1" ht="6.95" customHeight="1">
      <c r="B276" s="54"/>
      <c r="C276" s="55"/>
      <c r="D276" s="55"/>
      <c r="E276" s="55"/>
      <c r="F276" s="55"/>
      <c r="G276" s="55"/>
      <c r="H276" s="55"/>
      <c r="I276" s="138"/>
      <c r="J276" s="55"/>
      <c r="K276" s="55"/>
      <c r="L276" s="59"/>
    </row>
  </sheetData>
  <sheetProtection algorithmName="SHA-512" hashValue="6kfNavy4h8PP1WVymvff20Ot077wBXiKo+AYnEQAsRrZaLdLZwy4X6ia6awKefgsGQHBRMHUtNvfmCddKXrb5g==" saltValue="KIkkDZudloXJEaf6Z8C/n53x/tU17wuk3NwUBQN4eLlu95O4831Gyl5PjBKJVgHz0eJsnCkCc1tdB+TdlLxT+Q==" spinCount="100000" sheet="1" objects="1" scenarios="1" formatColumns="0" formatRows="0" autoFilter="0"/>
  <autoFilter ref="C92:K275"/>
  <mergeCells count="10">
    <mergeCell ref="J51:J52"/>
    <mergeCell ref="E83:H83"/>
    <mergeCell ref="E85:H8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98</v>
      </c>
      <c r="G1" s="367" t="s">
        <v>99</v>
      </c>
      <c r="H1" s="367"/>
      <c r="I1" s="113"/>
      <c r="J1" s="112" t="s">
        <v>100</v>
      </c>
      <c r="K1" s="111" t="s">
        <v>101</v>
      </c>
      <c r="L1" s="112" t="s">
        <v>102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2" t="s">
        <v>87</v>
      </c>
    </row>
    <row r="3" spans="1:70" ht="6.95" customHeight="1">
      <c r="B3" s="23"/>
      <c r="C3" s="24"/>
      <c r="D3" s="24"/>
      <c r="E3" s="24"/>
      <c r="F3" s="24"/>
      <c r="G3" s="24"/>
      <c r="H3" s="24"/>
      <c r="I3" s="115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107</v>
      </c>
      <c r="E4" s="27"/>
      <c r="F4" s="27"/>
      <c r="G4" s="27"/>
      <c r="H4" s="27"/>
      <c r="I4" s="116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6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6"/>
      <c r="J6" s="27"/>
      <c r="K6" s="29"/>
    </row>
    <row r="7" spans="1:70" ht="16.5" customHeight="1">
      <c r="B7" s="26"/>
      <c r="C7" s="27"/>
      <c r="D7" s="27"/>
      <c r="E7" s="359" t="str">
        <f>'Rekapitulace stavby'!K6</f>
        <v>MŠ F-M, Anenská 656, rekonstrukce šaten a sociálního zázemí II.NP</v>
      </c>
      <c r="F7" s="360"/>
      <c r="G7" s="360"/>
      <c r="H7" s="360"/>
      <c r="I7" s="116"/>
      <c r="J7" s="27"/>
      <c r="K7" s="29"/>
    </row>
    <row r="8" spans="1:70" s="1" customFormat="1">
      <c r="B8" s="39"/>
      <c r="C8" s="40"/>
      <c r="D8" s="35" t="s">
        <v>108</v>
      </c>
      <c r="E8" s="40"/>
      <c r="F8" s="40"/>
      <c r="G8" s="40"/>
      <c r="H8" s="40"/>
      <c r="I8" s="117"/>
      <c r="J8" s="40"/>
      <c r="K8" s="43"/>
    </row>
    <row r="9" spans="1:70" s="1" customFormat="1" ht="36.950000000000003" customHeight="1">
      <c r="B9" s="39"/>
      <c r="C9" s="40"/>
      <c r="D9" s="40"/>
      <c r="E9" s="361" t="s">
        <v>673</v>
      </c>
      <c r="F9" s="362"/>
      <c r="G9" s="362"/>
      <c r="H9" s="362"/>
      <c r="I9" s="117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7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8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110</v>
      </c>
      <c r="G12" s="40"/>
      <c r="H12" s="40"/>
      <c r="I12" s="118" t="s">
        <v>27</v>
      </c>
      <c r="J12" s="119" t="str">
        <f>'Rekapitulace stavby'!AN8</f>
        <v>27. 3. 2018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7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8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>Statutární město Frýdek-Místek</v>
      </c>
      <c r="F15" s="40"/>
      <c r="G15" s="40"/>
      <c r="H15" s="40"/>
      <c r="I15" s="118" t="s">
        <v>34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7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18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8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7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18" t="s">
        <v>32</v>
      </c>
      <c r="J20" s="33" t="str">
        <f>IF('Rekapitulace stavby'!AN16="","",'Rekapitulace stavby'!AN16)</f>
        <v>24606606</v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>CIVIL PROJECTS s.r.o.</v>
      </c>
      <c r="F21" s="40"/>
      <c r="G21" s="40"/>
      <c r="H21" s="40"/>
      <c r="I21" s="118" t="s">
        <v>34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7"/>
      <c r="J22" s="40"/>
      <c r="K22" s="43"/>
    </row>
    <row r="23" spans="2:11" s="1" customFormat="1" ht="14.45" customHeight="1">
      <c r="B23" s="39"/>
      <c r="C23" s="40"/>
      <c r="D23" s="35" t="s">
        <v>41</v>
      </c>
      <c r="E23" s="40"/>
      <c r="F23" s="40"/>
      <c r="G23" s="40"/>
      <c r="H23" s="40"/>
      <c r="I23" s="117"/>
      <c r="J23" s="40"/>
      <c r="K23" s="43"/>
    </row>
    <row r="24" spans="2:11" s="6" customFormat="1" ht="16.5" customHeight="1">
      <c r="B24" s="120"/>
      <c r="C24" s="121"/>
      <c r="D24" s="121"/>
      <c r="E24" s="328" t="s">
        <v>22</v>
      </c>
      <c r="F24" s="328"/>
      <c r="G24" s="328"/>
      <c r="H24" s="328"/>
      <c r="I24" s="122"/>
      <c r="J24" s="121"/>
      <c r="K24" s="123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7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4"/>
      <c r="J26" s="83"/>
      <c r="K26" s="125"/>
    </row>
    <row r="27" spans="2:11" s="1" customFormat="1" ht="25.35" customHeight="1">
      <c r="B27" s="39"/>
      <c r="C27" s="40"/>
      <c r="D27" s="126" t="s">
        <v>42</v>
      </c>
      <c r="E27" s="40"/>
      <c r="F27" s="40"/>
      <c r="G27" s="40"/>
      <c r="H27" s="40"/>
      <c r="I27" s="117"/>
      <c r="J27" s="127">
        <f>ROUND(J76,2)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4"/>
      <c r="J28" s="83"/>
      <c r="K28" s="125"/>
    </row>
    <row r="29" spans="2:11" s="1" customFormat="1" ht="14.45" customHeight="1">
      <c r="B29" s="39"/>
      <c r="C29" s="40"/>
      <c r="D29" s="40"/>
      <c r="E29" s="40"/>
      <c r="F29" s="44" t="s">
        <v>44</v>
      </c>
      <c r="G29" s="40"/>
      <c r="H29" s="40"/>
      <c r="I29" s="128" t="s">
        <v>43</v>
      </c>
      <c r="J29" s="44" t="s">
        <v>45</v>
      </c>
      <c r="K29" s="43"/>
    </row>
    <row r="30" spans="2:11" s="1" customFormat="1" ht="14.45" customHeight="1">
      <c r="B30" s="39"/>
      <c r="C30" s="40"/>
      <c r="D30" s="47" t="s">
        <v>46</v>
      </c>
      <c r="E30" s="47" t="s">
        <v>47</v>
      </c>
      <c r="F30" s="129">
        <f>ROUND(SUM(BE76:BE77), 2)</f>
        <v>0</v>
      </c>
      <c r="G30" s="40"/>
      <c r="H30" s="40"/>
      <c r="I30" s="130">
        <v>0.21</v>
      </c>
      <c r="J30" s="129">
        <f>ROUND(ROUND((SUM(BE76:BE77)),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48</v>
      </c>
      <c r="F31" s="129">
        <f>ROUND(SUM(BF76:BF77), 2)</f>
        <v>0</v>
      </c>
      <c r="G31" s="40"/>
      <c r="H31" s="40"/>
      <c r="I31" s="130">
        <v>0.15</v>
      </c>
      <c r="J31" s="129">
        <f>ROUND(ROUND((SUM(BF76:BF77)),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49</v>
      </c>
      <c r="F32" s="129">
        <f>ROUND(SUM(BG76:BG77), 2)</f>
        <v>0</v>
      </c>
      <c r="G32" s="40"/>
      <c r="H32" s="40"/>
      <c r="I32" s="130">
        <v>0.21</v>
      </c>
      <c r="J32" s="129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50</v>
      </c>
      <c r="F33" s="129">
        <f>ROUND(SUM(BH76:BH77), 2)</f>
        <v>0</v>
      </c>
      <c r="G33" s="40"/>
      <c r="H33" s="40"/>
      <c r="I33" s="130">
        <v>0.15</v>
      </c>
      <c r="J33" s="129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51</v>
      </c>
      <c r="F34" s="129">
        <f>ROUND(SUM(BI76:BI77), 2)</f>
        <v>0</v>
      </c>
      <c r="G34" s="40"/>
      <c r="H34" s="40"/>
      <c r="I34" s="130">
        <v>0</v>
      </c>
      <c r="J34" s="129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7"/>
      <c r="J35" s="40"/>
      <c r="K35" s="43"/>
    </row>
    <row r="36" spans="2:11" s="1" customFormat="1" ht="25.35" customHeight="1">
      <c r="B36" s="39"/>
      <c r="C36" s="131"/>
      <c r="D36" s="132" t="s">
        <v>52</v>
      </c>
      <c r="E36" s="77"/>
      <c r="F36" s="77"/>
      <c r="G36" s="133" t="s">
        <v>53</v>
      </c>
      <c r="H36" s="134" t="s">
        <v>54</v>
      </c>
      <c r="I36" s="135"/>
      <c r="J36" s="136">
        <f>SUM(J27:J34)</f>
        <v>0</v>
      </c>
      <c r="K36" s="137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8"/>
      <c r="J37" s="55"/>
      <c r="K37" s="56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39"/>
      <c r="C42" s="28" t="s">
        <v>111</v>
      </c>
      <c r="D42" s="40"/>
      <c r="E42" s="40"/>
      <c r="F42" s="40"/>
      <c r="G42" s="40"/>
      <c r="H42" s="40"/>
      <c r="I42" s="117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7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7"/>
      <c r="J44" s="40"/>
      <c r="K44" s="43"/>
    </row>
    <row r="45" spans="2:11" s="1" customFormat="1" ht="16.5" customHeight="1">
      <c r="B45" s="39"/>
      <c r="C45" s="40"/>
      <c r="D45" s="40"/>
      <c r="E45" s="359" t="str">
        <f>E7</f>
        <v>MŠ F-M, Anenská 656, rekonstrukce šaten a sociálního zázemí II.NP</v>
      </c>
      <c r="F45" s="360"/>
      <c r="G45" s="360"/>
      <c r="H45" s="360"/>
      <c r="I45" s="117"/>
      <c r="J45" s="40"/>
      <c r="K45" s="43"/>
    </row>
    <row r="46" spans="2:11" s="1" customFormat="1" ht="14.45" customHeight="1">
      <c r="B46" s="39"/>
      <c r="C46" s="35" t="s">
        <v>108</v>
      </c>
      <c r="D46" s="40"/>
      <c r="E46" s="40"/>
      <c r="F46" s="40"/>
      <c r="G46" s="40"/>
      <c r="H46" s="40"/>
      <c r="I46" s="117"/>
      <c r="J46" s="40"/>
      <c r="K46" s="43"/>
    </row>
    <row r="47" spans="2:11" s="1" customFormat="1" ht="17.25" customHeight="1">
      <c r="B47" s="39"/>
      <c r="C47" s="40"/>
      <c r="D47" s="40"/>
      <c r="E47" s="361" t="str">
        <f>E9</f>
        <v>2 - Vytápění</v>
      </c>
      <c r="F47" s="362"/>
      <c r="G47" s="362"/>
      <c r="H47" s="362"/>
      <c r="I47" s="117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7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8" t="s">
        <v>27</v>
      </c>
      <c r="J49" s="119" t="str">
        <f>IF(J12="","",J12)</f>
        <v>27. 3. 2018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7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>Statutární město Frýdek-Místek</v>
      </c>
      <c r="G51" s="40"/>
      <c r="H51" s="40"/>
      <c r="I51" s="118" t="s">
        <v>37</v>
      </c>
      <c r="J51" s="328" t="str">
        <f>E21</f>
        <v>CIVIL PROJECTS s.r.o.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7"/>
      <c r="J52" s="3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7"/>
      <c r="J53" s="40"/>
      <c r="K53" s="43"/>
    </row>
    <row r="54" spans="2:47" s="1" customFormat="1" ht="29.25" customHeight="1">
      <c r="B54" s="39"/>
      <c r="C54" s="143" t="s">
        <v>112</v>
      </c>
      <c r="D54" s="131"/>
      <c r="E54" s="131"/>
      <c r="F54" s="131"/>
      <c r="G54" s="131"/>
      <c r="H54" s="131"/>
      <c r="I54" s="144"/>
      <c r="J54" s="145" t="s">
        <v>113</v>
      </c>
      <c r="K54" s="146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7"/>
      <c r="J55" s="40"/>
      <c r="K55" s="43"/>
    </row>
    <row r="56" spans="2:47" s="1" customFormat="1" ht="29.25" customHeight="1">
      <c r="B56" s="39"/>
      <c r="C56" s="147" t="s">
        <v>114</v>
      </c>
      <c r="D56" s="40"/>
      <c r="E56" s="40"/>
      <c r="F56" s="40"/>
      <c r="G56" s="40"/>
      <c r="H56" s="40"/>
      <c r="I56" s="117"/>
      <c r="J56" s="127">
        <f>J76</f>
        <v>0</v>
      </c>
      <c r="K56" s="43"/>
      <c r="AU56" s="22" t="s">
        <v>115</v>
      </c>
    </row>
    <row r="57" spans="2:47" s="1" customFormat="1" ht="21.75" customHeight="1">
      <c r="B57" s="39"/>
      <c r="C57" s="40"/>
      <c r="D57" s="40"/>
      <c r="E57" s="40"/>
      <c r="F57" s="40"/>
      <c r="G57" s="40"/>
      <c r="H57" s="40"/>
      <c r="I57" s="117"/>
      <c r="J57" s="40"/>
      <c r="K57" s="43"/>
    </row>
    <row r="58" spans="2:47" s="1" customFormat="1" ht="6.95" customHeight="1">
      <c r="B58" s="54"/>
      <c r="C58" s="55"/>
      <c r="D58" s="55"/>
      <c r="E58" s="55"/>
      <c r="F58" s="55"/>
      <c r="G58" s="55"/>
      <c r="H58" s="55"/>
      <c r="I58" s="138"/>
      <c r="J58" s="55"/>
      <c r="K58" s="56"/>
    </row>
    <row r="62" spans="2:47" s="1" customFormat="1" ht="6.95" customHeight="1">
      <c r="B62" s="57"/>
      <c r="C62" s="58"/>
      <c r="D62" s="58"/>
      <c r="E62" s="58"/>
      <c r="F62" s="58"/>
      <c r="G62" s="58"/>
      <c r="H62" s="58"/>
      <c r="I62" s="141"/>
      <c r="J62" s="58"/>
      <c r="K62" s="58"/>
      <c r="L62" s="59"/>
    </row>
    <row r="63" spans="2:47" s="1" customFormat="1" ht="36.950000000000003" customHeight="1">
      <c r="B63" s="39"/>
      <c r="C63" s="60" t="s">
        <v>133</v>
      </c>
      <c r="D63" s="61"/>
      <c r="E63" s="61"/>
      <c r="F63" s="61"/>
      <c r="G63" s="61"/>
      <c r="H63" s="61"/>
      <c r="I63" s="162"/>
      <c r="J63" s="61"/>
      <c r="K63" s="61"/>
      <c r="L63" s="59"/>
    </row>
    <row r="64" spans="2:47" s="1" customFormat="1" ht="6.95" customHeight="1">
      <c r="B64" s="39"/>
      <c r="C64" s="61"/>
      <c r="D64" s="61"/>
      <c r="E64" s="61"/>
      <c r="F64" s="61"/>
      <c r="G64" s="61"/>
      <c r="H64" s="61"/>
      <c r="I64" s="162"/>
      <c r="J64" s="61"/>
      <c r="K64" s="61"/>
      <c r="L64" s="59"/>
    </row>
    <row r="65" spans="2:65" s="1" customFormat="1" ht="14.45" customHeight="1">
      <c r="B65" s="39"/>
      <c r="C65" s="63" t="s">
        <v>18</v>
      </c>
      <c r="D65" s="61"/>
      <c r="E65" s="61"/>
      <c r="F65" s="61"/>
      <c r="G65" s="61"/>
      <c r="H65" s="61"/>
      <c r="I65" s="162"/>
      <c r="J65" s="61"/>
      <c r="K65" s="61"/>
      <c r="L65" s="59"/>
    </row>
    <row r="66" spans="2:65" s="1" customFormat="1" ht="16.5" customHeight="1">
      <c r="B66" s="39"/>
      <c r="C66" s="61"/>
      <c r="D66" s="61"/>
      <c r="E66" s="364" t="str">
        <f>E7</f>
        <v>MŠ F-M, Anenská 656, rekonstrukce šaten a sociálního zázemí II.NP</v>
      </c>
      <c r="F66" s="365"/>
      <c r="G66" s="365"/>
      <c r="H66" s="365"/>
      <c r="I66" s="162"/>
      <c r="J66" s="61"/>
      <c r="K66" s="61"/>
      <c r="L66" s="59"/>
    </row>
    <row r="67" spans="2:65" s="1" customFormat="1" ht="14.45" customHeight="1">
      <c r="B67" s="39"/>
      <c r="C67" s="63" t="s">
        <v>108</v>
      </c>
      <c r="D67" s="61"/>
      <c r="E67" s="61"/>
      <c r="F67" s="61"/>
      <c r="G67" s="61"/>
      <c r="H67" s="61"/>
      <c r="I67" s="162"/>
      <c r="J67" s="61"/>
      <c r="K67" s="61"/>
      <c r="L67" s="59"/>
    </row>
    <row r="68" spans="2:65" s="1" customFormat="1" ht="17.25" customHeight="1">
      <c r="B68" s="39"/>
      <c r="C68" s="61"/>
      <c r="D68" s="61"/>
      <c r="E68" s="339" t="str">
        <f>E9</f>
        <v>2 - Vytápění</v>
      </c>
      <c r="F68" s="366"/>
      <c r="G68" s="366"/>
      <c r="H68" s="366"/>
      <c r="I68" s="162"/>
      <c r="J68" s="61"/>
      <c r="K68" s="61"/>
      <c r="L68" s="59"/>
    </row>
    <row r="69" spans="2:65" s="1" customFormat="1" ht="6.95" customHeight="1">
      <c r="B69" s="39"/>
      <c r="C69" s="61"/>
      <c r="D69" s="61"/>
      <c r="E69" s="61"/>
      <c r="F69" s="61"/>
      <c r="G69" s="61"/>
      <c r="H69" s="61"/>
      <c r="I69" s="162"/>
      <c r="J69" s="61"/>
      <c r="K69" s="61"/>
      <c r="L69" s="59"/>
    </row>
    <row r="70" spans="2:65" s="1" customFormat="1" ht="18" customHeight="1">
      <c r="B70" s="39"/>
      <c r="C70" s="63" t="s">
        <v>25</v>
      </c>
      <c r="D70" s="61"/>
      <c r="E70" s="61"/>
      <c r="F70" s="163" t="str">
        <f>F12</f>
        <v xml:space="preserve"> </v>
      </c>
      <c r="G70" s="61"/>
      <c r="H70" s="61"/>
      <c r="I70" s="164" t="s">
        <v>27</v>
      </c>
      <c r="J70" s="71" t="str">
        <f>IF(J12="","",J12)</f>
        <v>27. 3. 2018</v>
      </c>
      <c r="K70" s="61"/>
      <c r="L70" s="59"/>
    </row>
    <row r="71" spans="2:65" s="1" customFormat="1" ht="6.95" customHeight="1">
      <c r="B71" s="39"/>
      <c r="C71" s="61"/>
      <c r="D71" s="61"/>
      <c r="E71" s="61"/>
      <c r="F71" s="61"/>
      <c r="G71" s="61"/>
      <c r="H71" s="61"/>
      <c r="I71" s="162"/>
      <c r="J71" s="61"/>
      <c r="K71" s="61"/>
      <c r="L71" s="59"/>
    </row>
    <row r="72" spans="2:65" s="1" customFormat="1">
      <c r="B72" s="39"/>
      <c r="C72" s="63" t="s">
        <v>31</v>
      </c>
      <c r="D72" s="61"/>
      <c r="E72" s="61"/>
      <c r="F72" s="163" t="str">
        <f>E15</f>
        <v>Statutární město Frýdek-Místek</v>
      </c>
      <c r="G72" s="61"/>
      <c r="H72" s="61"/>
      <c r="I72" s="164" t="s">
        <v>37</v>
      </c>
      <c r="J72" s="163" t="str">
        <f>E21</f>
        <v>CIVIL PROJECTS s.r.o.</v>
      </c>
      <c r="K72" s="61"/>
      <c r="L72" s="59"/>
    </row>
    <row r="73" spans="2:65" s="1" customFormat="1" ht="14.45" customHeight="1">
      <c r="B73" s="39"/>
      <c r="C73" s="63" t="s">
        <v>35</v>
      </c>
      <c r="D73" s="61"/>
      <c r="E73" s="61"/>
      <c r="F73" s="163" t="str">
        <f>IF(E18="","",E18)</f>
        <v/>
      </c>
      <c r="G73" s="61"/>
      <c r="H73" s="61"/>
      <c r="I73" s="162"/>
      <c r="J73" s="61"/>
      <c r="K73" s="61"/>
      <c r="L73" s="59"/>
    </row>
    <row r="74" spans="2:65" s="1" customFormat="1" ht="10.35" customHeight="1">
      <c r="B74" s="39"/>
      <c r="C74" s="61"/>
      <c r="D74" s="61"/>
      <c r="E74" s="61"/>
      <c r="F74" s="61"/>
      <c r="G74" s="61"/>
      <c r="H74" s="61"/>
      <c r="I74" s="162"/>
      <c r="J74" s="61"/>
      <c r="K74" s="61"/>
      <c r="L74" s="59"/>
    </row>
    <row r="75" spans="2:65" s="9" customFormat="1" ht="29.25" customHeight="1">
      <c r="B75" s="165"/>
      <c r="C75" s="166" t="s">
        <v>134</v>
      </c>
      <c r="D75" s="167" t="s">
        <v>61</v>
      </c>
      <c r="E75" s="167" t="s">
        <v>57</v>
      </c>
      <c r="F75" s="167" t="s">
        <v>135</v>
      </c>
      <c r="G75" s="167" t="s">
        <v>136</v>
      </c>
      <c r="H75" s="167" t="s">
        <v>137</v>
      </c>
      <c r="I75" s="168" t="s">
        <v>138</v>
      </c>
      <c r="J75" s="167" t="s">
        <v>113</v>
      </c>
      <c r="K75" s="169" t="s">
        <v>139</v>
      </c>
      <c r="L75" s="170"/>
      <c r="M75" s="79" t="s">
        <v>140</v>
      </c>
      <c r="N75" s="80" t="s">
        <v>46</v>
      </c>
      <c r="O75" s="80" t="s">
        <v>141</v>
      </c>
      <c r="P75" s="80" t="s">
        <v>142</v>
      </c>
      <c r="Q75" s="80" t="s">
        <v>143</v>
      </c>
      <c r="R75" s="80" t="s">
        <v>144</v>
      </c>
      <c r="S75" s="80" t="s">
        <v>145</v>
      </c>
      <c r="T75" s="81" t="s">
        <v>146</v>
      </c>
    </row>
    <row r="76" spans="2:65" s="1" customFormat="1" ht="29.25" customHeight="1">
      <c r="B76" s="39"/>
      <c r="C76" s="85" t="s">
        <v>114</v>
      </c>
      <c r="D76" s="61"/>
      <c r="E76" s="61"/>
      <c r="F76" s="61"/>
      <c r="G76" s="61"/>
      <c r="H76" s="61"/>
      <c r="I76" s="162"/>
      <c r="J76" s="171">
        <f>BK76</f>
        <v>0</v>
      </c>
      <c r="K76" s="61"/>
      <c r="L76" s="59"/>
      <c r="M76" s="82"/>
      <c r="N76" s="83"/>
      <c r="O76" s="83"/>
      <c r="P76" s="172">
        <f>P77</f>
        <v>0</v>
      </c>
      <c r="Q76" s="83"/>
      <c r="R76" s="172">
        <f>R77</f>
        <v>0</v>
      </c>
      <c r="S76" s="83"/>
      <c r="T76" s="173">
        <f>T77</f>
        <v>0</v>
      </c>
      <c r="AT76" s="22" t="s">
        <v>75</v>
      </c>
      <c r="AU76" s="22" t="s">
        <v>115</v>
      </c>
      <c r="BK76" s="174">
        <f>BK77</f>
        <v>0</v>
      </c>
    </row>
    <row r="77" spans="2:65" s="1" customFormat="1" ht="16.5" customHeight="1">
      <c r="B77" s="39"/>
      <c r="C77" s="191" t="s">
        <v>24</v>
      </c>
      <c r="D77" s="191" t="s">
        <v>151</v>
      </c>
      <c r="E77" s="192" t="s">
        <v>674</v>
      </c>
      <c r="F77" s="193" t="s">
        <v>675</v>
      </c>
      <c r="G77" s="194" t="s">
        <v>22</v>
      </c>
      <c r="H77" s="195">
        <v>1</v>
      </c>
      <c r="I77" s="196"/>
      <c r="J77" s="197">
        <f>ROUND(I77*H77,2)</f>
        <v>0</v>
      </c>
      <c r="K77" s="193" t="s">
        <v>22</v>
      </c>
      <c r="L77" s="59"/>
      <c r="M77" s="198" t="s">
        <v>22</v>
      </c>
      <c r="N77" s="242" t="s">
        <v>47</v>
      </c>
      <c r="O77" s="239"/>
      <c r="P77" s="240">
        <f>O77*H77</f>
        <v>0</v>
      </c>
      <c r="Q77" s="240">
        <v>0</v>
      </c>
      <c r="R77" s="240">
        <f>Q77*H77</f>
        <v>0</v>
      </c>
      <c r="S77" s="240">
        <v>0</v>
      </c>
      <c r="T77" s="241">
        <f>S77*H77</f>
        <v>0</v>
      </c>
      <c r="AR77" s="22" t="s">
        <v>223</v>
      </c>
      <c r="AT77" s="22" t="s">
        <v>151</v>
      </c>
      <c r="AU77" s="22" t="s">
        <v>76</v>
      </c>
      <c r="AY77" s="22" t="s">
        <v>149</v>
      </c>
      <c r="BE77" s="202">
        <f>IF(N77="základní",J77,0)</f>
        <v>0</v>
      </c>
      <c r="BF77" s="202">
        <f>IF(N77="snížená",J77,0)</f>
        <v>0</v>
      </c>
      <c r="BG77" s="202">
        <f>IF(N77="zákl. přenesená",J77,0)</f>
        <v>0</v>
      </c>
      <c r="BH77" s="202">
        <f>IF(N77="sníž. přenesená",J77,0)</f>
        <v>0</v>
      </c>
      <c r="BI77" s="202">
        <f>IF(N77="nulová",J77,0)</f>
        <v>0</v>
      </c>
      <c r="BJ77" s="22" t="s">
        <v>24</v>
      </c>
      <c r="BK77" s="202">
        <f>ROUND(I77*H77,2)</f>
        <v>0</v>
      </c>
      <c r="BL77" s="22" t="s">
        <v>223</v>
      </c>
      <c r="BM77" s="22" t="s">
        <v>676</v>
      </c>
    </row>
    <row r="78" spans="2:65" s="1" customFormat="1" ht="6.95" customHeight="1">
      <c r="B78" s="54"/>
      <c r="C78" s="55"/>
      <c r="D78" s="55"/>
      <c r="E78" s="55"/>
      <c r="F78" s="55"/>
      <c r="G78" s="55"/>
      <c r="H78" s="55"/>
      <c r="I78" s="138"/>
      <c r="J78" s="55"/>
      <c r="K78" s="55"/>
      <c r="L78" s="59"/>
    </row>
  </sheetData>
  <sheetProtection algorithmName="SHA-512" hashValue="f1J5Ug0MsH3Qpp16a5oOpjIJTZTZg5QjIo9rYnjxAjBD44gLcvPDnYSwHZp+suAXar+IeLfLpum/+uIG5JiBRg==" saltValue="nIokTr/i2kRaA0s0Z8LSCNUdhfq5U0JenkargifRdIPguSTvpLE3xOw+UfA4jVMVST4KUzm9rCgIKWG2qhWy6g==" spinCount="100000" sheet="1" objects="1" scenarios="1" formatColumns="0" formatRows="0" autoFilter="0"/>
  <autoFilter ref="C75:K77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98</v>
      </c>
      <c r="G1" s="367" t="s">
        <v>99</v>
      </c>
      <c r="H1" s="367"/>
      <c r="I1" s="113"/>
      <c r="J1" s="112" t="s">
        <v>100</v>
      </c>
      <c r="K1" s="111" t="s">
        <v>101</v>
      </c>
      <c r="L1" s="112" t="s">
        <v>102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2" t="s">
        <v>90</v>
      </c>
    </row>
    <row r="3" spans="1:70" ht="6.95" customHeight="1">
      <c r="B3" s="23"/>
      <c r="C3" s="24"/>
      <c r="D3" s="24"/>
      <c r="E3" s="24"/>
      <c r="F3" s="24"/>
      <c r="G3" s="24"/>
      <c r="H3" s="24"/>
      <c r="I3" s="115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107</v>
      </c>
      <c r="E4" s="27"/>
      <c r="F4" s="27"/>
      <c r="G4" s="27"/>
      <c r="H4" s="27"/>
      <c r="I4" s="116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6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6"/>
      <c r="J6" s="27"/>
      <c r="K6" s="29"/>
    </row>
    <row r="7" spans="1:70" ht="16.5" customHeight="1">
      <c r="B7" s="26"/>
      <c r="C7" s="27"/>
      <c r="D7" s="27"/>
      <c r="E7" s="359" t="str">
        <f>'Rekapitulace stavby'!K6</f>
        <v>MŠ F-M, Anenská 656, rekonstrukce šaten a sociálního zázemí II.NP</v>
      </c>
      <c r="F7" s="360"/>
      <c r="G7" s="360"/>
      <c r="H7" s="360"/>
      <c r="I7" s="116"/>
      <c r="J7" s="27"/>
      <c r="K7" s="29"/>
    </row>
    <row r="8" spans="1:70" s="1" customFormat="1">
      <c r="B8" s="39"/>
      <c r="C8" s="40"/>
      <c r="D8" s="35" t="s">
        <v>108</v>
      </c>
      <c r="E8" s="40"/>
      <c r="F8" s="40"/>
      <c r="G8" s="40"/>
      <c r="H8" s="40"/>
      <c r="I8" s="117"/>
      <c r="J8" s="40"/>
      <c r="K8" s="43"/>
    </row>
    <row r="9" spans="1:70" s="1" customFormat="1" ht="36.950000000000003" customHeight="1">
      <c r="B9" s="39"/>
      <c r="C9" s="40"/>
      <c r="D9" s="40"/>
      <c r="E9" s="361" t="s">
        <v>677</v>
      </c>
      <c r="F9" s="362"/>
      <c r="G9" s="362"/>
      <c r="H9" s="362"/>
      <c r="I9" s="117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7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8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110</v>
      </c>
      <c r="G12" s="40"/>
      <c r="H12" s="40"/>
      <c r="I12" s="118" t="s">
        <v>27</v>
      </c>
      <c r="J12" s="119" t="str">
        <f>'Rekapitulace stavby'!AN8</f>
        <v>27. 3. 2018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7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8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>Statutární město Frýdek-Místek</v>
      </c>
      <c r="F15" s="40"/>
      <c r="G15" s="40"/>
      <c r="H15" s="40"/>
      <c r="I15" s="118" t="s">
        <v>34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7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18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8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7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18" t="s">
        <v>32</v>
      </c>
      <c r="J20" s="33" t="str">
        <f>IF('Rekapitulace stavby'!AN16="","",'Rekapitulace stavby'!AN16)</f>
        <v>24606606</v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>CIVIL PROJECTS s.r.o.</v>
      </c>
      <c r="F21" s="40"/>
      <c r="G21" s="40"/>
      <c r="H21" s="40"/>
      <c r="I21" s="118" t="s">
        <v>34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7"/>
      <c r="J22" s="40"/>
      <c r="K22" s="43"/>
    </row>
    <row r="23" spans="2:11" s="1" customFormat="1" ht="14.45" customHeight="1">
      <c r="B23" s="39"/>
      <c r="C23" s="40"/>
      <c r="D23" s="35" t="s">
        <v>41</v>
      </c>
      <c r="E23" s="40"/>
      <c r="F23" s="40"/>
      <c r="G23" s="40"/>
      <c r="H23" s="40"/>
      <c r="I23" s="117"/>
      <c r="J23" s="40"/>
      <c r="K23" s="43"/>
    </row>
    <row r="24" spans="2:11" s="6" customFormat="1" ht="16.5" customHeight="1">
      <c r="B24" s="120"/>
      <c r="C24" s="121"/>
      <c r="D24" s="121"/>
      <c r="E24" s="328" t="s">
        <v>22</v>
      </c>
      <c r="F24" s="328"/>
      <c r="G24" s="328"/>
      <c r="H24" s="328"/>
      <c r="I24" s="122"/>
      <c r="J24" s="121"/>
      <c r="K24" s="123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7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4"/>
      <c r="J26" s="83"/>
      <c r="K26" s="125"/>
    </row>
    <row r="27" spans="2:11" s="1" customFormat="1" ht="25.35" customHeight="1">
      <c r="B27" s="39"/>
      <c r="C27" s="40"/>
      <c r="D27" s="126" t="s">
        <v>42</v>
      </c>
      <c r="E27" s="40"/>
      <c r="F27" s="40"/>
      <c r="G27" s="40"/>
      <c r="H27" s="40"/>
      <c r="I27" s="117"/>
      <c r="J27" s="127">
        <f>ROUND(J76,2)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4"/>
      <c r="J28" s="83"/>
      <c r="K28" s="125"/>
    </row>
    <row r="29" spans="2:11" s="1" customFormat="1" ht="14.45" customHeight="1">
      <c r="B29" s="39"/>
      <c r="C29" s="40"/>
      <c r="D29" s="40"/>
      <c r="E29" s="40"/>
      <c r="F29" s="44" t="s">
        <v>44</v>
      </c>
      <c r="G29" s="40"/>
      <c r="H29" s="40"/>
      <c r="I29" s="128" t="s">
        <v>43</v>
      </c>
      <c r="J29" s="44" t="s">
        <v>45</v>
      </c>
      <c r="K29" s="43"/>
    </row>
    <row r="30" spans="2:11" s="1" customFormat="1" ht="14.45" customHeight="1">
      <c r="B30" s="39"/>
      <c r="C30" s="40"/>
      <c r="D30" s="47" t="s">
        <v>46</v>
      </c>
      <c r="E30" s="47" t="s">
        <v>47</v>
      </c>
      <c r="F30" s="129">
        <f>ROUND(SUM(BE76:BE77), 2)</f>
        <v>0</v>
      </c>
      <c r="G30" s="40"/>
      <c r="H30" s="40"/>
      <c r="I30" s="130">
        <v>0.21</v>
      </c>
      <c r="J30" s="129">
        <f>ROUND(ROUND((SUM(BE76:BE77)),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48</v>
      </c>
      <c r="F31" s="129">
        <f>ROUND(SUM(BF76:BF77), 2)</f>
        <v>0</v>
      </c>
      <c r="G31" s="40"/>
      <c r="H31" s="40"/>
      <c r="I31" s="130">
        <v>0.15</v>
      </c>
      <c r="J31" s="129">
        <f>ROUND(ROUND((SUM(BF76:BF77)),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49</v>
      </c>
      <c r="F32" s="129">
        <f>ROUND(SUM(BG76:BG77), 2)</f>
        <v>0</v>
      </c>
      <c r="G32" s="40"/>
      <c r="H32" s="40"/>
      <c r="I32" s="130">
        <v>0.21</v>
      </c>
      <c r="J32" s="129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50</v>
      </c>
      <c r="F33" s="129">
        <f>ROUND(SUM(BH76:BH77), 2)</f>
        <v>0</v>
      </c>
      <c r="G33" s="40"/>
      <c r="H33" s="40"/>
      <c r="I33" s="130">
        <v>0.15</v>
      </c>
      <c r="J33" s="129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51</v>
      </c>
      <c r="F34" s="129">
        <f>ROUND(SUM(BI76:BI77), 2)</f>
        <v>0</v>
      </c>
      <c r="G34" s="40"/>
      <c r="H34" s="40"/>
      <c r="I34" s="130">
        <v>0</v>
      </c>
      <c r="J34" s="129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7"/>
      <c r="J35" s="40"/>
      <c r="K35" s="43"/>
    </row>
    <row r="36" spans="2:11" s="1" customFormat="1" ht="25.35" customHeight="1">
      <c r="B36" s="39"/>
      <c r="C36" s="131"/>
      <c r="D36" s="132" t="s">
        <v>52</v>
      </c>
      <c r="E36" s="77"/>
      <c r="F36" s="77"/>
      <c r="G36" s="133" t="s">
        <v>53</v>
      </c>
      <c r="H36" s="134" t="s">
        <v>54</v>
      </c>
      <c r="I36" s="135"/>
      <c r="J36" s="136">
        <f>SUM(J27:J34)</f>
        <v>0</v>
      </c>
      <c r="K36" s="137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8"/>
      <c r="J37" s="55"/>
      <c r="K37" s="56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39"/>
      <c r="C42" s="28" t="s">
        <v>111</v>
      </c>
      <c r="D42" s="40"/>
      <c r="E42" s="40"/>
      <c r="F42" s="40"/>
      <c r="G42" s="40"/>
      <c r="H42" s="40"/>
      <c r="I42" s="117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7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7"/>
      <c r="J44" s="40"/>
      <c r="K44" s="43"/>
    </row>
    <row r="45" spans="2:11" s="1" customFormat="1" ht="16.5" customHeight="1">
      <c r="B45" s="39"/>
      <c r="C45" s="40"/>
      <c r="D45" s="40"/>
      <c r="E45" s="359" t="str">
        <f>E7</f>
        <v>MŠ F-M, Anenská 656, rekonstrukce šaten a sociálního zázemí II.NP</v>
      </c>
      <c r="F45" s="360"/>
      <c r="G45" s="360"/>
      <c r="H45" s="360"/>
      <c r="I45" s="117"/>
      <c r="J45" s="40"/>
      <c r="K45" s="43"/>
    </row>
    <row r="46" spans="2:11" s="1" customFormat="1" ht="14.45" customHeight="1">
      <c r="B46" s="39"/>
      <c r="C46" s="35" t="s">
        <v>108</v>
      </c>
      <c r="D46" s="40"/>
      <c r="E46" s="40"/>
      <c r="F46" s="40"/>
      <c r="G46" s="40"/>
      <c r="H46" s="40"/>
      <c r="I46" s="117"/>
      <c r="J46" s="40"/>
      <c r="K46" s="43"/>
    </row>
    <row r="47" spans="2:11" s="1" customFormat="1" ht="17.25" customHeight="1">
      <c r="B47" s="39"/>
      <c r="C47" s="40"/>
      <c r="D47" s="40"/>
      <c r="E47" s="361" t="str">
        <f>E9</f>
        <v>3 - Elektroinstalace silnorpoud</v>
      </c>
      <c r="F47" s="362"/>
      <c r="G47" s="362"/>
      <c r="H47" s="362"/>
      <c r="I47" s="117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7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8" t="s">
        <v>27</v>
      </c>
      <c r="J49" s="119" t="str">
        <f>IF(J12="","",J12)</f>
        <v>27. 3. 2018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7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>Statutární město Frýdek-Místek</v>
      </c>
      <c r="G51" s="40"/>
      <c r="H51" s="40"/>
      <c r="I51" s="118" t="s">
        <v>37</v>
      </c>
      <c r="J51" s="328" t="str">
        <f>E21</f>
        <v>CIVIL PROJECTS s.r.o.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7"/>
      <c r="J52" s="3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7"/>
      <c r="J53" s="40"/>
      <c r="K53" s="43"/>
    </row>
    <row r="54" spans="2:47" s="1" customFormat="1" ht="29.25" customHeight="1">
      <c r="B54" s="39"/>
      <c r="C54" s="143" t="s">
        <v>112</v>
      </c>
      <c r="D54" s="131"/>
      <c r="E54" s="131"/>
      <c r="F54" s="131"/>
      <c r="G54" s="131"/>
      <c r="H54" s="131"/>
      <c r="I54" s="144"/>
      <c r="J54" s="145" t="s">
        <v>113</v>
      </c>
      <c r="K54" s="146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7"/>
      <c r="J55" s="40"/>
      <c r="K55" s="43"/>
    </row>
    <row r="56" spans="2:47" s="1" customFormat="1" ht="29.25" customHeight="1">
      <c r="B56" s="39"/>
      <c r="C56" s="147" t="s">
        <v>114</v>
      </c>
      <c r="D56" s="40"/>
      <c r="E56" s="40"/>
      <c r="F56" s="40"/>
      <c r="G56" s="40"/>
      <c r="H56" s="40"/>
      <c r="I56" s="117"/>
      <c r="J56" s="127">
        <f>J76</f>
        <v>0</v>
      </c>
      <c r="K56" s="43"/>
      <c r="AU56" s="22" t="s">
        <v>115</v>
      </c>
    </row>
    <row r="57" spans="2:47" s="1" customFormat="1" ht="21.75" customHeight="1">
      <c r="B57" s="39"/>
      <c r="C57" s="40"/>
      <c r="D57" s="40"/>
      <c r="E57" s="40"/>
      <c r="F57" s="40"/>
      <c r="G57" s="40"/>
      <c r="H57" s="40"/>
      <c r="I57" s="117"/>
      <c r="J57" s="40"/>
      <c r="K57" s="43"/>
    </row>
    <row r="58" spans="2:47" s="1" customFormat="1" ht="6.95" customHeight="1">
      <c r="B58" s="54"/>
      <c r="C58" s="55"/>
      <c r="D58" s="55"/>
      <c r="E58" s="55"/>
      <c r="F58" s="55"/>
      <c r="G58" s="55"/>
      <c r="H58" s="55"/>
      <c r="I58" s="138"/>
      <c r="J58" s="55"/>
      <c r="K58" s="56"/>
    </row>
    <row r="62" spans="2:47" s="1" customFormat="1" ht="6.95" customHeight="1">
      <c r="B62" s="57"/>
      <c r="C62" s="58"/>
      <c r="D62" s="58"/>
      <c r="E62" s="58"/>
      <c r="F62" s="58"/>
      <c r="G62" s="58"/>
      <c r="H62" s="58"/>
      <c r="I62" s="141"/>
      <c r="J62" s="58"/>
      <c r="K62" s="58"/>
      <c r="L62" s="59"/>
    </row>
    <row r="63" spans="2:47" s="1" customFormat="1" ht="36.950000000000003" customHeight="1">
      <c r="B63" s="39"/>
      <c r="C63" s="60" t="s">
        <v>133</v>
      </c>
      <c r="D63" s="61"/>
      <c r="E63" s="61"/>
      <c r="F63" s="61"/>
      <c r="G63" s="61"/>
      <c r="H63" s="61"/>
      <c r="I63" s="162"/>
      <c r="J63" s="61"/>
      <c r="K63" s="61"/>
      <c r="L63" s="59"/>
    </row>
    <row r="64" spans="2:47" s="1" customFormat="1" ht="6.95" customHeight="1">
      <c r="B64" s="39"/>
      <c r="C64" s="61"/>
      <c r="D64" s="61"/>
      <c r="E64" s="61"/>
      <c r="F64" s="61"/>
      <c r="G64" s="61"/>
      <c r="H64" s="61"/>
      <c r="I64" s="162"/>
      <c r="J64" s="61"/>
      <c r="K64" s="61"/>
      <c r="L64" s="59"/>
    </row>
    <row r="65" spans="2:65" s="1" customFormat="1" ht="14.45" customHeight="1">
      <c r="B65" s="39"/>
      <c r="C65" s="63" t="s">
        <v>18</v>
      </c>
      <c r="D65" s="61"/>
      <c r="E65" s="61"/>
      <c r="F65" s="61"/>
      <c r="G65" s="61"/>
      <c r="H65" s="61"/>
      <c r="I65" s="162"/>
      <c r="J65" s="61"/>
      <c r="K65" s="61"/>
      <c r="L65" s="59"/>
    </row>
    <row r="66" spans="2:65" s="1" customFormat="1" ht="16.5" customHeight="1">
      <c r="B66" s="39"/>
      <c r="C66" s="61"/>
      <c r="D66" s="61"/>
      <c r="E66" s="364" t="str">
        <f>E7</f>
        <v>MŠ F-M, Anenská 656, rekonstrukce šaten a sociálního zázemí II.NP</v>
      </c>
      <c r="F66" s="365"/>
      <c r="G66" s="365"/>
      <c r="H66" s="365"/>
      <c r="I66" s="162"/>
      <c r="J66" s="61"/>
      <c r="K66" s="61"/>
      <c r="L66" s="59"/>
    </row>
    <row r="67" spans="2:65" s="1" customFormat="1" ht="14.45" customHeight="1">
      <c r="B67" s="39"/>
      <c r="C67" s="63" t="s">
        <v>108</v>
      </c>
      <c r="D67" s="61"/>
      <c r="E67" s="61"/>
      <c r="F67" s="61"/>
      <c r="G67" s="61"/>
      <c r="H67" s="61"/>
      <c r="I67" s="162"/>
      <c r="J67" s="61"/>
      <c r="K67" s="61"/>
      <c r="L67" s="59"/>
    </row>
    <row r="68" spans="2:65" s="1" customFormat="1" ht="17.25" customHeight="1">
      <c r="B68" s="39"/>
      <c r="C68" s="61"/>
      <c r="D68" s="61"/>
      <c r="E68" s="339" t="str">
        <f>E9</f>
        <v>3 - Elektroinstalace silnorpoud</v>
      </c>
      <c r="F68" s="366"/>
      <c r="G68" s="366"/>
      <c r="H68" s="366"/>
      <c r="I68" s="162"/>
      <c r="J68" s="61"/>
      <c r="K68" s="61"/>
      <c r="L68" s="59"/>
    </row>
    <row r="69" spans="2:65" s="1" customFormat="1" ht="6.95" customHeight="1">
      <c r="B69" s="39"/>
      <c r="C69" s="61"/>
      <c r="D69" s="61"/>
      <c r="E69" s="61"/>
      <c r="F69" s="61"/>
      <c r="G69" s="61"/>
      <c r="H69" s="61"/>
      <c r="I69" s="162"/>
      <c r="J69" s="61"/>
      <c r="K69" s="61"/>
      <c r="L69" s="59"/>
    </row>
    <row r="70" spans="2:65" s="1" customFormat="1" ht="18" customHeight="1">
      <c r="B70" s="39"/>
      <c r="C70" s="63" t="s">
        <v>25</v>
      </c>
      <c r="D70" s="61"/>
      <c r="E70" s="61"/>
      <c r="F70" s="163" t="str">
        <f>F12</f>
        <v xml:space="preserve"> </v>
      </c>
      <c r="G70" s="61"/>
      <c r="H70" s="61"/>
      <c r="I70" s="164" t="s">
        <v>27</v>
      </c>
      <c r="J70" s="71" t="str">
        <f>IF(J12="","",J12)</f>
        <v>27. 3. 2018</v>
      </c>
      <c r="K70" s="61"/>
      <c r="L70" s="59"/>
    </row>
    <row r="71" spans="2:65" s="1" customFormat="1" ht="6.95" customHeight="1">
      <c r="B71" s="39"/>
      <c r="C71" s="61"/>
      <c r="D71" s="61"/>
      <c r="E71" s="61"/>
      <c r="F71" s="61"/>
      <c r="G71" s="61"/>
      <c r="H71" s="61"/>
      <c r="I71" s="162"/>
      <c r="J71" s="61"/>
      <c r="K71" s="61"/>
      <c r="L71" s="59"/>
    </row>
    <row r="72" spans="2:65" s="1" customFormat="1">
      <c r="B72" s="39"/>
      <c r="C72" s="63" t="s">
        <v>31</v>
      </c>
      <c r="D72" s="61"/>
      <c r="E72" s="61"/>
      <c r="F72" s="163" t="str">
        <f>E15</f>
        <v>Statutární město Frýdek-Místek</v>
      </c>
      <c r="G72" s="61"/>
      <c r="H72" s="61"/>
      <c r="I72" s="164" t="s">
        <v>37</v>
      </c>
      <c r="J72" s="163" t="str">
        <f>E21</f>
        <v>CIVIL PROJECTS s.r.o.</v>
      </c>
      <c r="K72" s="61"/>
      <c r="L72" s="59"/>
    </row>
    <row r="73" spans="2:65" s="1" customFormat="1" ht="14.45" customHeight="1">
      <c r="B73" s="39"/>
      <c r="C73" s="63" t="s">
        <v>35</v>
      </c>
      <c r="D73" s="61"/>
      <c r="E73" s="61"/>
      <c r="F73" s="163" t="str">
        <f>IF(E18="","",E18)</f>
        <v/>
      </c>
      <c r="G73" s="61"/>
      <c r="H73" s="61"/>
      <c r="I73" s="162"/>
      <c r="J73" s="61"/>
      <c r="K73" s="61"/>
      <c r="L73" s="59"/>
    </row>
    <row r="74" spans="2:65" s="1" customFormat="1" ht="10.35" customHeight="1">
      <c r="B74" s="39"/>
      <c r="C74" s="61"/>
      <c r="D74" s="61"/>
      <c r="E74" s="61"/>
      <c r="F74" s="61"/>
      <c r="G74" s="61"/>
      <c r="H74" s="61"/>
      <c r="I74" s="162"/>
      <c r="J74" s="61"/>
      <c r="K74" s="61"/>
      <c r="L74" s="59"/>
    </row>
    <row r="75" spans="2:65" s="9" customFormat="1" ht="29.25" customHeight="1">
      <c r="B75" s="165"/>
      <c r="C75" s="166" t="s">
        <v>134</v>
      </c>
      <c r="D75" s="167" t="s">
        <v>61</v>
      </c>
      <c r="E75" s="167" t="s">
        <v>57</v>
      </c>
      <c r="F75" s="167" t="s">
        <v>135</v>
      </c>
      <c r="G75" s="167" t="s">
        <v>136</v>
      </c>
      <c r="H75" s="167" t="s">
        <v>137</v>
      </c>
      <c r="I75" s="168" t="s">
        <v>138</v>
      </c>
      <c r="J75" s="167" t="s">
        <v>113</v>
      </c>
      <c r="K75" s="169" t="s">
        <v>139</v>
      </c>
      <c r="L75" s="170"/>
      <c r="M75" s="79" t="s">
        <v>140</v>
      </c>
      <c r="N75" s="80" t="s">
        <v>46</v>
      </c>
      <c r="O75" s="80" t="s">
        <v>141</v>
      </c>
      <c r="P75" s="80" t="s">
        <v>142</v>
      </c>
      <c r="Q75" s="80" t="s">
        <v>143</v>
      </c>
      <c r="R75" s="80" t="s">
        <v>144</v>
      </c>
      <c r="S75" s="80" t="s">
        <v>145</v>
      </c>
      <c r="T75" s="81" t="s">
        <v>146</v>
      </c>
    </row>
    <row r="76" spans="2:65" s="1" customFormat="1" ht="29.25" customHeight="1">
      <c r="B76" s="39"/>
      <c r="C76" s="85" t="s">
        <v>114</v>
      </c>
      <c r="D76" s="61"/>
      <c r="E76" s="61"/>
      <c r="F76" s="61"/>
      <c r="G76" s="61"/>
      <c r="H76" s="61"/>
      <c r="I76" s="162"/>
      <c r="J76" s="171">
        <f>BK76</f>
        <v>0</v>
      </c>
      <c r="K76" s="61"/>
      <c r="L76" s="59"/>
      <c r="M76" s="82"/>
      <c r="N76" s="83"/>
      <c r="O76" s="83"/>
      <c r="P76" s="172">
        <f>P77</f>
        <v>0</v>
      </c>
      <c r="Q76" s="83"/>
      <c r="R76" s="172">
        <f>R77</f>
        <v>0</v>
      </c>
      <c r="S76" s="83"/>
      <c r="T76" s="173">
        <f>T77</f>
        <v>0</v>
      </c>
      <c r="AT76" s="22" t="s">
        <v>75</v>
      </c>
      <c r="AU76" s="22" t="s">
        <v>115</v>
      </c>
      <c r="BK76" s="174">
        <f>BK77</f>
        <v>0</v>
      </c>
    </row>
    <row r="77" spans="2:65" s="1" customFormat="1" ht="16.5" customHeight="1">
      <c r="B77" s="39"/>
      <c r="C77" s="191" t="s">
        <v>24</v>
      </c>
      <c r="D77" s="191" t="s">
        <v>151</v>
      </c>
      <c r="E77" s="192" t="s">
        <v>678</v>
      </c>
      <c r="F77" s="193" t="s">
        <v>679</v>
      </c>
      <c r="G77" s="194" t="s">
        <v>22</v>
      </c>
      <c r="H77" s="195">
        <v>1</v>
      </c>
      <c r="I77" s="196"/>
      <c r="J77" s="197">
        <f>ROUND(I77*H77,2)</f>
        <v>0</v>
      </c>
      <c r="K77" s="193" t="s">
        <v>22</v>
      </c>
      <c r="L77" s="59"/>
      <c r="M77" s="198" t="s">
        <v>22</v>
      </c>
      <c r="N77" s="242" t="s">
        <v>47</v>
      </c>
      <c r="O77" s="239"/>
      <c r="P77" s="240">
        <f>O77*H77</f>
        <v>0</v>
      </c>
      <c r="Q77" s="240">
        <v>0</v>
      </c>
      <c r="R77" s="240">
        <f>Q77*H77</f>
        <v>0</v>
      </c>
      <c r="S77" s="240">
        <v>0</v>
      </c>
      <c r="T77" s="241">
        <f>S77*H77</f>
        <v>0</v>
      </c>
      <c r="AR77" s="22" t="s">
        <v>223</v>
      </c>
      <c r="AT77" s="22" t="s">
        <v>151</v>
      </c>
      <c r="AU77" s="22" t="s">
        <v>76</v>
      </c>
      <c r="AY77" s="22" t="s">
        <v>149</v>
      </c>
      <c r="BE77" s="202">
        <f>IF(N77="základní",J77,0)</f>
        <v>0</v>
      </c>
      <c r="BF77" s="202">
        <f>IF(N77="snížená",J77,0)</f>
        <v>0</v>
      </c>
      <c r="BG77" s="202">
        <f>IF(N77="zákl. přenesená",J77,0)</f>
        <v>0</v>
      </c>
      <c r="BH77" s="202">
        <f>IF(N77="sníž. přenesená",J77,0)</f>
        <v>0</v>
      </c>
      <c r="BI77" s="202">
        <f>IF(N77="nulová",J77,0)</f>
        <v>0</v>
      </c>
      <c r="BJ77" s="22" t="s">
        <v>24</v>
      </c>
      <c r="BK77" s="202">
        <f>ROUND(I77*H77,2)</f>
        <v>0</v>
      </c>
      <c r="BL77" s="22" t="s">
        <v>223</v>
      </c>
      <c r="BM77" s="22" t="s">
        <v>680</v>
      </c>
    </row>
    <row r="78" spans="2:65" s="1" customFormat="1" ht="6.95" customHeight="1">
      <c r="B78" s="54"/>
      <c r="C78" s="55"/>
      <c r="D78" s="55"/>
      <c r="E78" s="55"/>
      <c r="F78" s="55"/>
      <c r="G78" s="55"/>
      <c r="H78" s="55"/>
      <c r="I78" s="138"/>
      <c r="J78" s="55"/>
      <c r="K78" s="55"/>
      <c r="L78" s="59"/>
    </row>
  </sheetData>
  <sheetProtection algorithmName="SHA-512" hashValue="CFyjJPhuOD9TVGes870YijPu/uv11Z9fpis6oF3kKbdnHulN5M0k8f3zkpO90iM521uAkOzUyr0B6KGV3fKCBw==" saltValue="T8hhs1SdeUitxZT5Fz1UEgPuvSbcIFRetFajyRQZXz2bZ4cn29s+OoOORAQscEIygWyzsaToimBCjkrjUjwTlg==" spinCount="100000" sheet="1" objects="1" scenarios="1" formatColumns="0" formatRows="0" autoFilter="0"/>
  <autoFilter ref="C75:K77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98</v>
      </c>
      <c r="G1" s="367" t="s">
        <v>99</v>
      </c>
      <c r="H1" s="367"/>
      <c r="I1" s="113"/>
      <c r="J1" s="112" t="s">
        <v>100</v>
      </c>
      <c r="K1" s="111" t="s">
        <v>101</v>
      </c>
      <c r="L1" s="112" t="s">
        <v>102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2" t="s">
        <v>93</v>
      </c>
    </row>
    <row r="3" spans="1:70" ht="6.95" customHeight="1">
      <c r="B3" s="23"/>
      <c r="C3" s="24"/>
      <c r="D3" s="24"/>
      <c r="E3" s="24"/>
      <c r="F3" s="24"/>
      <c r="G3" s="24"/>
      <c r="H3" s="24"/>
      <c r="I3" s="115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107</v>
      </c>
      <c r="E4" s="27"/>
      <c r="F4" s="27"/>
      <c r="G4" s="27"/>
      <c r="H4" s="27"/>
      <c r="I4" s="116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6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6"/>
      <c r="J6" s="27"/>
      <c r="K6" s="29"/>
    </row>
    <row r="7" spans="1:70" ht="16.5" customHeight="1">
      <c r="B7" s="26"/>
      <c r="C7" s="27"/>
      <c r="D7" s="27"/>
      <c r="E7" s="359" t="str">
        <f>'Rekapitulace stavby'!K6</f>
        <v>MŠ F-M, Anenská 656, rekonstrukce šaten a sociálního zázemí II.NP</v>
      </c>
      <c r="F7" s="360"/>
      <c r="G7" s="360"/>
      <c r="H7" s="360"/>
      <c r="I7" s="116"/>
      <c r="J7" s="27"/>
      <c r="K7" s="29"/>
    </row>
    <row r="8" spans="1:70" s="1" customFormat="1">
      <c r="B8" s="39"/>
      <c r="C8" s="40"/>
      <c r="D8" s="35" t="s">
        <v>108</v>
      </c>
      <c r="E8" s="40"/>
      <c r="F8" s="40"/>
      <c r="G8" s="40"/>
      <c r="H8" s="40"/>
      <c r="I8" s="117"/>
      <c r="J8" s="40"/>
      <c r="K8" s="43"/>
    </row>
    <row r="9" spans="1:70" s="1" customFormat="1" ht="36.950000000000003" customHeight="1">
      <c r="B9" s="39"/>
      <c r="C9" s="40"/>
      <c r="D9" s="40"/>
      <c r="E9" s="361" t="s">
        <v>681</v>
      </c>
      <c r="F9" s="362"/>
      <c r="G9" s="362"/>
      <c r="H9" s="362"/>
      <c r="I9" s="117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7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8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110</v>
      </c>
      <c r="G12" s="40"/>
      <c r="H12" s="40"/>
      <c r="I12" s="118" t="s">
        <v>27</v>
      </c>
      <c r="J12" s="119" t="str">
        <f>'Rekapitulace stavby'!AN8</f>
        <v>27. 3. 2018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7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8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>Statutární město Frýdek-Místek</v>
      </c>
      <c r="F15" s="40"/>
      <c r="G15" s="40"/>
      <c r="H15" s="40"/>
      <c r="I15" s="118" t="s">
        <v>34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7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18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8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7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18" t="s">
        <v>32</v>
      </c>
      <c r="J20" s="33" t="str">
        <f>IF('Rekapitulace stavby'!AN16="","",'Rekapitulace stavby'!AN16)</f>
        <v>24606606</v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>CIVIL PROJECTS s.r.o.</v>
      </c>
      <c r="F21" s="40"/>
      <c r="G21" s="40"/>
      <c r="H21" s="40"/>
      <c r="I21" s="118" t="s">
        <v>34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7"/>
      <c r="J22" s="40"/>
      <c r="K22" s="43"/>
    </row>
    <row r="23" spans="2:11" s="1" customFormat="1" ht="14.45" customHeight="1">
      <c r="B23" s="39"/>
      <c r="C23" s="40"/>
      <c r="D23" s="35" t="s">
        <v>41</v>
      </c>
      <c r="E23" s="40"/>
      <c r="F23" s="40"/>
      <c r="G23" s="40"/>
      <c r="H23" s="40"/>
      <c r="I23" s="117"/>
      <c r="J23" s="40"/>
      <c r="K23" s="43"/>
    </row>
    <row r="24" spans="2:11" s="6" customFormat="1" ht="16.5" customHeight="1">
      <c r="B24" s="120"/>
      <c r="C24" s="121"/>
      <c r="D24" s="121"/>
      <c r="E24" s="328" t="s">
        <v>22</v>
      </c>
      <c r="F24" s="328"/>
      <c r="G24" s="328"/>
      <c r="H24" s="328"/>
      <c r="I24" s="122"/>
      <c r="J24" s="121"/>
      <c r="K24" s="123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7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4"/>
      <c r="J26" s="83"/>
      <c r="K26" s="125"/>
    </row>
    <row r="27" spans="2:11" s="1" customFormat="1" ht="25.35" customHeight="1">
      <c r="B27" s="39"/>
      <c r="C27" s="40"/>
      <c r="D27" s="126" t="s">
        <v>42</v>
      </c>
      <c r="E27" s="40"/>
      <c r="F27" s="40"/>
      <c r="G27" s="40"/>
      <c r="H27" s="40"/>
      <c r="I27" s="117"/>
      <c r="J27" s="127">
        <f>ROUND(J76,2)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4"/>
      <c r="J28" s="83"/>
      <c r="K28" s="125"/>
    </row>
    <row r="29" spans="2:11" s="1" customFormat="1" ht="14.45" customHeight="1">
      <c r="B29" s="39"/>
      <c r="C29" s="40"/>
      <c r="D29" s="40"/>
      <c r="E29" s="40"/>
      <c r="F29" s="44" t="s">
        <v>44</v>
      </c>
      <c r="G29" s="40"/>
      <c r="H29" s="40"/>
      <c r="I29" s="128" t="s">
        <v>43</v>
      </c>
      <c r="J29" s="44" t="s">
        <v>45</v>
      </c>
      <c r="K29" s="43"/>
    </row>
    <row r="30" spans="2:11" s="1" customFormat="1" ht="14.45" customHeight="1">
      <c r="B30" s="39"/>
      <c r="C30" s="40"/>
      <c r="D30" s="47" t="s">
        <v>46</v>
      </c>
      <c r="E30" s="47" t="s">
        <v>47</v>
      </c>
      <c r="F30" s="129">
        <f>ROUND(SUM(BE76:BE77), 2)</f>
        <v>0</v>
      </c>
      <c r="G30" s="40"/>
      <c r="H30" s="40"/>
      <c r="I30" s="130">
        <v>0.21</v>
      </c>
      <c r="J30" s="129">
        <f>ROUND(ROUND((SUM(BE76:BE77)),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48</v>
      </c>
      <c r="F31" s="129">
        <f>ROUND(SUM(BF76:BF77), 2)</f>
        <v>0</v>
      </c>
      <c r="G31" s="40"/>
      <c r="H31" s="40"/>
      <c r="I31" s="130">
        <v>0.15</v>
      </c>
      <c r="J31" s="129">
        <f>ROUND(ROUND((SUM(BF76:BF77)),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49</v>
      </c>
      <c r="F32" s="129">
        <f>ROUND(SUM(BG76:BG77), 2)</f>
        <v>0</v>
      </c>
      <c r="G32" s="40"/>
      <c r="H32" s="40"/>
      <c r="I32" s="130">
        <v>0.21</v>
      </c>
      <c r="J32" s="129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50</v>
      </c>
      <c r="F33" s="129">
        <f>ROUND(SUM(BH76:BH77), 2)</f>
        <v>0</v>
      </c>
      <c r="G33" s="40"/>
      <c r="H33" s="40"/>
      <c r="I33" s="130">
        <v>0.15</v>
      </c>
      <c r="J33" s="129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51</v>
      </c>
      <c r="F34" s="129">
        <f>ROUND(SUM(BI76:BI77), 2)</f>
        <v>0</v>
      </c>
      <c r="G34" s="40"/>
      <c r="H34" s="40"/>
      <c r="I34" s="130">
        <v>0</v>
      </c>
      <c r="J34" s="129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7"/>
      <c r="J35" s="40"/>
      <c r="K35" s="43"/>
    </row>
    <row r="36" spans="2:11" s="1" customFormat="1" ht="25.35" customHeight="1">
      <c r="B36" s="39"/>
      <c r="C36" s="131"/>
      <c r="D36" s="132" t="s">
        <v>52</v>
      </c>
      <c r="E36" s="77"/>
      <c r="F36" s="77"/>
      <c r="G36" s="133" t="s">
        <v>53</v>
      </c>
      <c r="H36" s="134" t="s">
        <v>54</v>
      </c>
      <c r="I36" s="135"/>
      <c r="J36" s="136">
        <f>SUM(J27:J34)</f>
        <v>0</v>
      </c>
      <c r="K36" s="137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8"/>
      <c r="J37" s="55"/>
      <c r="K37" s="56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39"/>
      <c r="C42" s="28" t="s">
        <v>111</v>
      </c>
      <c r="D42" s="40"/>
      <c r="E42" s="40"/>
      <c r="F42" s="40"/>
      <c r="G42" s="40"/>
      <c r="H42" s="40"/>
      <c r="I42" s="117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7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7"/>
      <c r="J44" s="40"/>
      <c r="K44" s="43"/>
    </row>
    <row r="45" spans="2:11" s="1" customFormat="1" ht="16.5" customHeight="1">
      <c r="B45" s="39"/>
      <c r="C45" s="40"/>
      <c r="D45" s="40"/>
      <c r="E45" s="359" t="str">
        <f>E7</f>
        <v>MŠ F-M, Anenská 656, rekonstrukce šaten a sociálního zázemí II.NP</v>
      </c>
      <c r="F45" s="360"/>
      <c r="G45" s="360"/>
      <c r="H45" s="360"/>
      <c r="I45" s="117"/>
      <c r="J45" s="40"/>
      <c r="K45" s="43"/>
    </row>
    <row r="46" spans="2:11" s="1" customFormat="1" ht="14.45" customHeight="1">
      <c r="B46" s="39"/>
      <c r="C46" s="35" t="s">
        <v>108</v>
      </c>
      <c r="D46" s="40"/>
      <c r="E46" s="40"/>
      <c r="F46" s="40"/>
      <c r="G46" s="40"/>
      <c r="H46" s="40"/>
      <c r="I46" s="117"/>
      <c r="J46" s="40"/>
      <c r="K46" s="43"/>
    </row>
    <row r="47" spans="2:11" s="1" customFormat="1" ht="17.25" customHeight="1">
      <c r="B47" s="39"/>
      <c r="C47" s="40"/>
      <c r="D47" s="40"/>
      <c r="E47" s="361" t="str">
        <f>E9</f>
        <v>4 - Zdravotechnika</v>
      </c>
      <c r="F47" s="362"/>
      <c r="G47" s="362"/>
      <c r="H47" s="362"/>
      <c r="I47" s="117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7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8" t="s">
        <v>27</v>
      </c>
      <c r="J49" s="119" t="str">
        <f>IF(J12="","",J12)</f>
        <v>27. 3. 2018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7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>Statutární město Frýdek-Místek</v>
      </c>
      <c r="G51" s="40"/>
      <c r="H51" s="40"/>
      <c r="I51" s="118" t="s">
        <v>37</v>
      </c>
      <c r="J51" s="328" t="str">
        <f>E21</f>
        <v>CIVIL PROJECTS s.r.o.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7"/>
      <c r="J52" s="3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7"/>
      <c r="J53" s="40"/>
      <c r="K53" s="43"/>
    </row>
    <row r="54" spans="2:47" s="1" customFormat="1" ht="29.25" customHeight="1">
      <c r="B54" s="39"/>
      <c r="C54" s="143" t="s">
        <v>112</v>
      </c>
      <c r="D54" s="131"/>
      <c r="E54" s="131"/>
      <c r="F54" s="131"/>
      <c r="G54" s="131"/>
      <c r="H54" s="131"/>
      <c r="I54" s="144"/>
      <c r="J54" s="145" t="s">
        <v>113</v>
      </c>
      <c r="K54" s="146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7"/>
      <c r="J55" s="40"/>
      <c r="K55" s="43"/>
    </row>
    <row r="56" spans="2:47" s="1" customFormat="1" ht="29.25" customHeight="1">
      <c r="B56" s="39"/>
      <c r="C56" s="147" t="s">
        <v>114</v>
      </c>
      <c r="D56" s="40"/>
      <c r="E56" s="40"/>
      <c r="F56" s="40"/>
      <c r="G56" s="40"/>
      <c r="H56" s="40"/>
      <c r="I56" s="117"/>
      <c r="J56" s="127">
        <f>J76</f>
        <v>0</v>
      </c>
      <c r="K56" s="43"/>
      <c r="AU56" s="22" t="s">
        <v>115</v>
      </c>
    </row>
    <row r="57" spans="2:47" s="1" customFormat="1" ht="21.75" customHeight="1">
      <c r="B57" s="39"/>
      <c r="C57" s="40"/>
      <c r="D57" s="40"/>
      <c r="E57" s="40"/>
      <c r="F57" s="40"/>
      <c r="G57" s="40"/>
      <c r="H57" s="40"/>
      <c r="I57" s="117"/>
      <c r="J57" s="40"/>
      <c r="K57" s="43"/>
    </row>
    <row r="58" spans="2:47" s="1" customFormat="1" ht="6.95" customHeight="1">
      <c r="B58" s="54"/>
      <c r="C58" s="55"/>
      <c r="D58" s="55"/>
      <c r="E58" s="55"/>
      <c r="F58" s="55"/>
      <c r="G58" s="55"/>
      <c r="H58" s="55"/>
      <c r="I58" s="138"/>
      <c r="J58" s="55"/>
      <c r="K58" s="56"/>
    </row>
    <row r="62" spans="2:47" s="1" customFormat="1" ht="6.95" customHeight="1">
      <c r="B62" s="57"/>
      <c r="C62" s="58"/>
      <c r="D62" s="58"/>
      <c r="E62" s="58"/>
      <c r="F62" s="58"/>
      <c r="G62" s="58"/>
      <c r="H62" s="58"/>
      <c r="I62" s="141"/>
      <c r="J62" s="58"/>
      <c r="K62" s="58"/>
      <c r="L62" s="59"/>
    </row>
    <row r="63" spans="2:47" s="1" customFormat="1" ht="36.950000000000003" customHeight="1">
      <c r="B63" s="39"/>
      <c r="C63" s="60" t="s">
        <v>133</v>
      </c>
      <c r="D63" s="61"/>
      <c r="E63" s="61"/>
      <c r="F63" s="61"/>
      <c r="G63" s="61"/>
      <c r="H63" s="61"/>
      <c r="I63" s="162"/>
      <c r="J63" s="61"/>
      <c r="K63" s="61"/>
      <c r="L63" s="59"/>
    </row>
    <row r="64" spans="2:47" s="1" customFormat="1" ht="6.95" customHeight="1">
      <c r="B64" s="39"/>
      <c r="C64" s="61"/>
      <c r="D64" s="61"/>
      <c r="E64" s="61"/>
      <c r="F64" s="61"/>
      <c r="G64" s="61"/>
      <c r="H64" s="61"/>
      <c r="I64" s="162"/>
      <c r="J64" s="61"/>
      <c r="K64" s="61"/>
      <c r="L64" s="59"/>
    </row>
    <row r="65" spans="2:65" s="1" customFormat="1" ht="14.45" customHeight="1">
      <c r="B65" s="39"/>
      <c r="C65" s="63" t="s">
        <v>18</v>
      </c>
      <c r="D65" s="61"/>
      <c r="E65" s="61"/>
      <c r="F65" s="61"/>
      <c r="G65" s="61"/>
      <c r="H65" s="61"/>
      <c r="I65" s="162"/>
      <c r="J65" s="61"/>
      <c r="K65" s="61"/>
      <c r="L65" s="59"/>
    </row>
    <row r="66" spans="2:65" s="1" customFormat="1" ht="16.5" customHeight="1">
      <c r="B66" s="39"/>
      <c r="C66" s="61"/>
      <c r="D66" s="61"/>
      <c r="E66" s="364" t="str">
        <f>E7</f>
        <v>MŠ F-M, Anenská 656, rekonstrukce šaten a sociálního zázemí II.NP</v>
      </c>
      <c r="F66" s="365"/>
      <c r="G66" s="365"/>
      <c r="H66" s="365"/>
      <c r="I66" s="162"/>
      <c r="J66" s="61"/>
      <c r="K66" s="61"/>
      <c r="L66" s="59"/>
    </row>
    <row r="67" spans="2:65" s="1" customFormat="1" ht="14.45" customHeight="1">
      <c r="B67" s="39"/>
      <c r="C67" s="63" t="s">
        <v>108</v>
      </c>
      <c r="D67" s="61"/>
      <c r="E67" s="61"/>
      <c r="F67" s="61"/>
      <c r="G67" s="61"/>
      <c r="H67" s="61"/>
      <c r="I67" s="162"/>
      <c r="J67" s="61"/>
      <c r="K67" s="61"/>
      <c r="L67" s="59"/>
    </row>
    <row r="68" spans="2:65" s="1" customFormat="1" ht="17.25" customHeight="1">
      <c r="B68" s="39"/>
      <c r="C68" s="61"/>
      <c r="D68" s="61"/>
      <c r="E68" s="339" t="str">
        <f>E9</f>
        <v>4 - Zdravotechnika</v>
      </c>
      <c r="F68" s="366"/>
      <c r="G68" s="366"/>
      <c r="H68" s="366"/>
      <c r="I68" s="162"/>
      <c r="J68" s="61"/>
      <c r="K68" s="61"/>
      <c r="L68" s="59"/>
    </row>
    <row r="69" spans="2:65" s="1" customFormat="1" ht="6.95" customHeight="1">
      <c r="B69" s="39"/>
      <c r="C69" s="61"/>
      <c r="D69" s="61"/>
      <c r="E69" s="61"/>
      <c r="F69" s="61"/>
      <c r="G69" s="61"/>
      <c r="H69" s="61"/>
      <c r="I69" s="162"/>
      <c r="J69" s="61"/>
      <c r="K69" s="61"/>
      <c r="L69" s="59"/>
    </row>
    <row r="70" spans="2:65" s="1" customFormat="1" ht="18" customHeight="1">
      <c r="B70" s="39"/>
      <c r="C70" s="63" t="s">
        <v>25</v>
      </c>
      <c r="D70" s="61"/>
      <c r="E70" s="61"/>
      <c r="F70" s="163" t="str">
        <f>F12</f>
        <v xml:space="preserve"> </v>
      </c>
      <c r="G70" s="61"/>
      <c r="H70" s="61"/>
      <c r="I70" s="164" t="s">
        <v>27</v>
      </c>
      <c r="J70" s="71" t="str">
        <f>IF(J12="","",J12)</f>
        <v>27. 3. 2018</v>
      </c>
      <c r="K70" s="61"/>
      <c r="L70" s="59"/>
    </row>
    <row r="71" spans="2:65" s="1" customFormat="1" ht="6.95" customHeight="1">
      <c r="B71" s="39"/>
      <c r="C71" s="61"/>
      <c r="D71" s="61"/>
      <c r="E71" s="61"/>
      <c r="F71" s="61"/>
      <c r="G71" s="61"/>
      <c r="H71" s="61"/>
      <c r="I71" s="162"/>
      <c r="J71" s="61"/>
      <c r="K71" s="61"/>
      <c r="L71" s="59"/>
    </row>
    <row r="72" spans="2:65" s="1" customFormat="1">
      <c r="B72" s="39"/>
      <c r="C72" s="63" t="s">
        <v>31</v>
      </c>
      <c r="D72" s="61"/>
      <c r="E72" s="61"/>
      <c r="F72" s="163" t="str">
        <f>E15</f>
        <v>Statutární město Frýdek-Místek</v>
      </c>
      <c r="G72" s="61"/>
      <c r="H72" s="61"/>
      <c r="I72" s="164" t="s">
        <v>37</v>
      </c>
      <c r="J72" s="163" t="str">
        <f>E21</f>
        <v>CIVIL PROJECTS s.r.o.</v>
      </c>
      <c r="K72" s="61"/>
      <c r="L72" s="59"/>
    </row>
    <row r="73" spans="2:65" s="1" customFormat="1" ht="14.45" customHeight="1">
      <c r="B73" s="39"/>
      <c r="C73" s="63" t="s">
        <v>35</v>
      </c>
      <c r="D73" s="61"/>
      <c r="E73" s="61"/>
      <c r="F73" s="163" t="str">
        <f>IF(E18="","",E18)</f>
        <v/>
      </c>
      <c r="G73" s="61"/>
      <c r="H73" s="61"/>
      <c r="I73" s="162"/>
      <c r="J73" s="61"/>
      <c r="K73" s="61"/>
      <c r="L73" s="59"/>
    </row>
    <row r="74" spans="2:65" s="1" customFormat="1" ht="10.35" customHeight="1">
      <c r="B74" s="39"/>
      <c r="C74" s="61"/>
      <c r="D74" s="61"/>
      <c r="E74" s="61"/>
      <c r="F74" s="61"/>
      <c r="G74" s="61"/>
      <c r="H74" s="61"/>
      <c r="I74" s="162"/>
      <c r="J74" s="61"/>
      <c r="K74" s="61"/>
      <c r="L74" s="59"/>
    </row>
    <row r="75" spans="2:65" s="9" customFormat="1" ht="29.25" customHeight="1">
      <c r="B75" s="165"/>
      <c r="C75" s="166" t="s">
        <v>134</v>
      </c>
      <c r="D75" s="167" t="s">
        <v>61</v>
      </c>
      <c r="E75" s="167" t="s">
        <v>57</v>
      </c>
      <c r="F75" s="167" t="s">
        <v>135</v>
      </c>
      <c r="G75" s="167" t="s">
        <v>136</v>
      </c>
      <c r="H75" s="167" t="s">
        <v>137</v>
      </c>
      <c r="I75" s="168" t="s">
        <v>138</v>
      </c>
      <c r="J75" s="167" t="s">
        <v>113</v>
      </c>
      <c r="K75" s="169" t="s">
        <v>139</v>
      </c>
      <c r="L75" s="170"/>
      <c r="M75" s="79" t="s">
        <v>140</v>
      </c>
      <c r="N75" s="80" t="s">
        <v>46</v>
      </c>
      <c r="O75" s="80" t="s">
        <v>141</v>
      </c>
      <c r="P75" s="80" t="s">
        <v>142</v>
      </c>
      <c r="Q75" s="80" t="s">
        <v>143</v>
      </c>
      <c r="R75" s="80" t="s">
        <v>144</v>
      </c>
      <c r="S75" s="80" t="s">
        <v>145</v>
      </c>
      <c r="T75" s="81" t="s">
        <v>146</v>
      </c>
    </row>
    <row r="76" spans="2:65" s="1" customFormat="1" ht="29.25" customHeight="1">
      <c r="B76" s="39"/>
      <c r="C76" s="85" t="s">
        <v>114</v>
      </c>
      <c r="D76" s="61"/>
      <c r="E76" s="61"/>
      <c r="F76" s="61"/>
      <c r="G76" s="61"/>
      <c r="H76" s="61"/>
      <c r="I76" s="162"/>
      <c r="J76" s="171">
        <f>BK76</f>
        <v>0</v>
      </c>
      <c r="K76" s="61"/>
      <c r="L76" s="59"/>
      <c r="M76" s="82"/>
      <c r="N76" s="83"/>
      <c r="O76" s="83"/>
      <c r="P76" s="172">
        <f>P77</f>
        <v>0</v>
      </c>
      <c r="Q76" s="83"/>
      <c r="R76" s="172">
        <f>R77</f>
        <v>0</v>
      </c>
      <c r="S76" s="83"/>
      <c r="T76" s="173">
        <f>T77</f>
        <v>0</v>
      </c>
      <c r="AT76" s="22" t="s">
        <v>75</v>
      </c>
      <c r="AU76" s="22" t="s">
        <v>115</v>
      </c>
      <c r="BK76" s="174">
        <f>BK77</f>
        <v>0</v>
      </c>
    </row>
    <row r="77" spans="2:65" s="1" customFormat="1" ht="16.5" customHeight="1">
      <c r="B77" s="39"/>
      <c r="C77" s="191" t="s">
        <v>24</v>
      </c>
      <c r="D77" s="191" t="s">
        <v>151</v>
      </c>
      <c r="E77" s="192" t="s">
        <v>682</v>
      </c>
      <c r="F77" s="193" t="s">
        <v>683</v>
      </c>
      <c r="G77" s="194" t="s">
        <v>22</v>
      </c>
      <c r="H77" s="195">
        <v>1</v>
      </c>
      <c r="I77" s="196"/>
      <c r="J77" s="197">
        <f>ROUND(I77*H77,2)</f>
        <v>0</v>
      </c>
      <c r="K77" s="193" t="s">
        <v>22</v>
      </c>
      <c r="L77" s="59"/>
      <c r="M77" s="198" t="s">
        <v>22</v>
      </c>
      <c r="N77" s="242" t="s">
        <v>47</v>
      </c>
      <c r="O77" s="239"/>
      <c r="P77" s="240">
        <f>O77*H77</f>
        <v>0</v>
      </c>
      <c r="Q77" s="240">
        <v>0</v>
      </c>
      <c r="R77" s="240">
        <f>Q77*H77</f>
        <v>0</v>
      </c>
      <c r="S77" s="240">
        <v>0</v>
      </c>
      <c r="T77" s="241">
        <f>S77*H77</f>
        <v>0</v>
      </c>
      <c r="AR77" s="22" t="s">
        <v>223</v>
      </c>
      <c r="AT77" s="22" t="s">
        <v>151</v>
      </c>
      <c r="AU77" s="22" t="s">
        <v>76</v>
      </c>
      <c r="AY77" s="22" t="s">
        <v>149</v>
      </c>
      <c r="BE77" s="202">
        <f>IF(N77="základní",J77,0)</f>
        <v>0</v>
      </c>
      <c r="BF77" s="202">
        <f>IF(N77="snížená",J77,0)</f>
        <v>0</v>
      </c>
      <c r="BG77" s="202">
        <f>IF(N77="zákl. přenesená",J77,0)</f>
        <v>0</v>
      </c>
      <c r="BH77" s="202">
        <f>IF(N77="sníž. přenesená",J77,0)</f>
        <v>0</v>
      </c>
      <c r="BI77" s="202">
        <f>IF(N77="nulová",J77,0)</f>
        <v>0</v>
      </c>
      <c r="BJ77" s="22" t="s">
        <v>24</v>
      </c>
      <c r="BK77" s="202">
        <f>ROUND(I77*H77,2)</f>
        <v>0</v>
      </c>
      <c r="BL77" s="22" t="s">
        <v>223</v>
      </c>
      <c r="BM77" s="22" t="s">
        <v>680</v>
      </c>
    </row>
    <row r="78" spans="2:65" s="1" customFormat="1" ht="6.95" customHeight="1">
      <c r="B78" s="54"/>
      <c r="C78" s="55"/>
      <c r="D78" s="55"/>
      <c r="E78" s="55"/>
      <c r="F78" s="55"/>
      <c r="G78" s="55"/>
      <c r="H78" s="55"/>
      <c r="I78" s="138"/>
      <c r="J78" s="55"/>
      <c r="K78" s="55"/>
      <c r="L78" s="59"/>
    </row>
  </sheetData>
  <sheetProtection algorithmName="SHA-512" hashValue="Sukah0oZrp9dbzoxgxmPHI8fXe6uIfcyDP05NWlHWQL9SOxSQKOhi66OLwSsFeG9q4T1907w2xjeIYxFIfCXjg==" saltValue="bqussXqW4FC2aXoFMuQHvZOfavwR3WKdI23aRaaktEytmSPI/gg6fRzsdmtnjNSPXoGrn+0c7Bz6eGHQjfVn6Q==" spinCount="100000" sheet="1" objects="1" scenarios="1" formatColumns="0" formatRows="0" autoFilter="0"/>
  <autoFilter ref="C75:K77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2"/>
  <sheetViews>
    <sheetView showGridLines="0" tabSelected="1" workbookViewId="0">
      <pane ySplit="1" topLeftCell="A71" activePane="bottomLeft" state="frozen"/>
      <selection pane="bottomLeft" activeCell="B3" sqref="B3:K9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98</v>
      </c>
      <c r="G1" s="367" t="s">
        <v>99</v>
      </c>
      <c r="H1" s="367"/>
      <c r="I1" s="113"/>
      <c r="J1" s="112" t="s">
        <v>100</v>
      </c>
      <c r="K1" s="111" t="s">
        <v>101</v>
      </c>
      <c r="L1" s="112" t="s">
        <v>102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2" t="s">
        <v>97</v>
      </c>
    </row>
    <row r="3" spans="1:70" ht="6.95" customHeight="1">
      <c r="B3" s="23"/>
      <c r="C3" s="24"/>
      <c r="D3" s="24"/>
      <c r="E3" s="24"/>
      <c r="F3" s="24"/>
      <c r="G3" s="24"/>
      <c r="H3" s="24"/>
      <c r="I3" s="115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107</v>
      </c>
      <c r="E4" s="27"/>
      <c r="F4" s="27"/>
      <c r="G4" s="27"/>
      <c r="H4" s="27"/>
      <c r="I4" s="116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6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6"/>
      <c r="J6" s="27"/>
      <c r="K6" s="29"/>
    </row>
    <row r="7" spans="1:70" ht="16.5" customHeight="1">
      <c r="B7" s="26"/>
      <c r="C7" s="27"/>
      <c r="D7" s="27"/>
      <c r="E7" s="359" t="str">
        <f>'Rekapitulace stavby'!K6</f>
        <v>MŠ F-M, Anenská 656, rekonstrukce šaten a sociálního zázemí II.NP</v>
      </c>
      <c r="F7" s="360"/>
      <c r="G7" s="360"/>
      <c r="H7" s="360"/>
      <c r="I7" s="116"/>
      <c r="J7" s="27"/>
      <c r="K7" s="29"/>
    </row>
    <row r="8" spans="1:70" s="1" customFormat="1">
      <c r="B8" s="39"/>
      <c r="C8" s="40"/>
      <c r="D8" s="35" t="s">
        <v>108</v>
      </c>
      <c r="E8" s="40"/>
      <c r="F8" s="40"/>
      <c r="G8" s="40"/>
      <c r="H8" s="40"/>
      <c r="I8" s="117"/>
      <c r="J8" s="40"/>
      <c r="K8" s="43"/>
    </row>
    <row r="9" spans="1:70" s="1" customFormat="1" ht="36.950000000000003" customHeight="1">
      <c r="B9" s="39"/>
      <c r="C9" s="40"/>
      <c r="D9" s="40"/>
      <c r="E9" s="361" t="s">
        <v>684</v>
      </c>
      <c r="F9" s="362"/>
      <c r="G9" s="362"/>
      <c r="H9" s="362"/>
      <c r="I9" s="117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7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8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110</v>
      </c>
      <c r="G12" s="40"/>
      <c r="H12" s="40"/>
      <c r="I12" s="118" t="s">
        <v>27</v>
      </c>
      <c r="J12" s="119" t="str">
        <f>'Rekapitulace stavby'!AN8</f>
        <v>27. 3. 2018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7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8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>Statutární město Frýdek-Místek</v>
      </c>
      <c r="F15" s="40"/>
      <c r="G15" s="40"/>
      <c r="H15" s="40"/>
      <c r="I15" s="118" t="s">
        <v>34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7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18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8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7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18" t="s">
        <v>32</v>
      </c>
      <c r="J20" s="33" t="str">
        <f>IF('Rekapitulace stavby'!AN16="","",'Rekapitulace stavby'!AN16)</f>
        <v>24606606</v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>CIVIL PROJECTS s.r.o.</v>
      </c>
      <c r="F21" s="40"/>
      <c r="G21" s="40"/>
      <c r="H21" s="40"/>
      <c r="I21" s="118" t="s">
        <v>34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7"/>
      <c r="J22" s="40"/>
      <c r="K22" s="43"/>
    </row>
    <row r="23" spans="2:11" s="1" customFormat="1" ht="14.45" customHeight="1">
      <c r="B23" s="39"/>
      <c r="C23" s="40"/>
      <c r="D23" s="35" t="s">
        <v>41</v>
      </c>
      <c r="E23" s="40"/>
      <c r="F23" s="40"/>
      <c r="G23" s="40"/>
      <c r="H23" s="40"/>
      <c r="I23" s="117"/>
      <c r="J23" s="40"/>
      <c r="K23" s="43"/>
    </row>
    <row r="24" spans="2:11" s="6" customFormat="1" ht="16.5" customHeight="1">
      <c r="B24" s="120"/>
      <c r="C24" s="121"/>
      <c r="D24" s="121"/>
      <c r="E24" s="328" t="s">
        <v>22</v>
      </c>
      <c r="F24" s="328"/>
      <c r="G24" s="328"/>
      <c r="H24" s="328"/>
      <c r="I24" s="122"/>
      <c r="J24" s="121"/>
      <c r="K24" s="123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7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4"/>
      <c r="J26" s="83"/>
      <c r="K26" s="125"/>
    </row>
    <row r="27" spans="2:11" s="1" customFormat="1" ht="25.35" customHeight="1">
      <c r="B27" s="39"/>
      <c r="C27" s="40"/>
      <c r="D27" s="126" t="s">
        <v>42</v>
      </c>
      <c r="E27" s="40"/>
      <c r="F27" s="40"/>
      <c r="G27" s="40"/>
      <c r="H27" s="40"/>
      <c r="I27" s="117"/>
      <c r="J27" s="127">
        <f>ROUND(J79,2)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4"/>
      <c r="J28" s="83"/>
      <c r="K28" s="125"/>
    </row>
    <row r="29" spans="2:11" s="1" customFormat="1" ht="14.45" customHeight="1">
      <c r="B29" s="39"/>
      <c r="C29" s="40"/>
      <c r="D29" s="40"/>
      <c r="E29" s="40"/>
      <c r="F29" s="44" t="s">
        <v>44</v>
      </c>
      <c r="G29" s="40"/>
      <c r="H29" s="40"/>
      <c r="I29" s="128" t="s">
        <v>43</v>
      </c>
      <c r="J29" s="44" t="s">
        <v>45</v>
      </c>
      <c r="K29" s="43"/>
    </row>
    <row r="30" spans="2:11" s="1" customFormat="1" ht="14.45" customHeight="1">
      <c r="B30" s="39"/>
      <c r="C30" s="40"/>
      <c r="D30" s="47" t="s">
        <v>46</v>
      </c>
      <c r="E30" s="47" t="s">
        <v>47</v>
      </c>
      <c r="F30" s="129">
        <f>ROUND(SUM(BE79:BE91), 2)</f>
        <v>0</v>
      </c>
      <c r="G30" s="40"/>
      <c r="H30" s="40"/>
      <c r="I30" s="130">
        <v>0.21</v>
      </c>
      <c r="J30" s="129">
        <f>ROUND(ROUND((SUM(BE79:BE91)),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48</v>
      </c>
      <c r="F31" s="129">
        <f>ROUND(SUM(BF79:BF91), 2)</f>
        <v>0</v>
      </c>
      <c r="G31" s="40"/>
      <c r="H31" s="40"/>
      <c r="I31" s="130">
        <v>0.15</v>
      </c>
      <c r="J31" s="129">
        <f>ROUND(ROUND((SUM(BF79:BF91)),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49</v>
      </c>
      <c r="F32" s="129">
        <f>ROUND(SUM(BG79:BG91), 2)</f>
        <v>0</v>
      </c>
      <c r="G32" s="40"/>
      <c r="H32" s="40"/>
      <c r="I32" s="130">
        <v>0.21</v>
      </c>
      <c r="J32" s="129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50</v>
      </c>
      <c r="F33" s="129">
        <f>ROUND(SUM(BH79:BH91), 2)</f>
        <v>0</v>
      </c>
      <c r="G33" s="40"/>
      <c r="H33" s="40"/>
      <c r="I33" s="130">
        <v>0.15</v>
      </c>
      <c r="J33" s="129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51</v>
      </c>
      <c r="F34" s="129">
        <f>ROUND(SUM(BI79:BI91), 2)</f>
        <v>0</v>
      </c>
      <c r="G34" s="40"/>
      <c r="H34" s="40"/>
      <c r="I34" s="130">
        <v>0</v>
      </c>
      <c r="J34" s="129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7"/>
      <c r="J35" s="40"/>
      <c r="K35" s="43"/>
    </row>
    <row r="36" spans="2:11" s="1" customFormat="1" ht="25.35" customHeight="1">
      <c r="B36" s="39"/>
      <c r="C36" s="131"/>
      <c r="D36" s="132" t="s">
        <v>52</v>
      </c>
      <c r="E36" s="77"/>
      <c r="F36" s="77"/>
      <c r="G36" s="133" t="s">
        <v>53</v>
      </c>
      <c r="H36" s="134" t="s">
        <v>54</v>
      </c>
      <c r="I36" s="135"/>
      <c r="J36" s="136">
        <f>SUM(J27:J34)</f>
        <v>0</v>
      </c>
      <c r="K36" s="137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8"/>
      <c r="J37" s="55"/>
      <c r="K37" s="56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39"/>
      <c r="C42" s="28" t="s">
        <v>111</v>
      </c>
      <c r="D42" s="40"/>
      <c r="E42" s="40"/>
      <c r="F42" s="40"/>
      <c r="G42" s="40"/>
      <c r="H42" s="40"/>
      <c r="I42" s="117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7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7"/>
      <c r="J44" s="40"/>
      <c r="K44" s="43"/>
    </row>
    <row r="45" spans="2:11" s="1" customFormat="1" ht="16.5" customHeight="1">
      <c r="B45" s="39"/>
      <c r="C45" s="40"/>
      <c r="D45" s="40"/>
      <c r="E45" s="359" t="str">
        <f>E7</f>
        <v>MŠ F-M, Anenská 656, rekonstrukce šaten a sociálního zázemí II.NP</v>
      </c>
      <c r="F45" s="360"/>
      <c r="G45" s="360"/>
      <c r="H45" s="360"/>
      <c r="I45" s="117"/>
      <c r="J45" s="40"/>
      <c r="K45" s="43"/>
    </row>
    <row r="46" spans="2:11" s="1" customFormat="1" ht="14.45" customHeight="1">
      <c r="B46" s="39"/>
      <c r="C46" s="35" t="s">
        <v>108</v>
      </c>
      <c r="D46" s="40"/>
      <c r="E46" s="40"/>
      <c r="F46" s="40"/>
      <c r="G46" s="40"/>
      <c r="H46" s="40"/>
      <c r="I46" s="117"/>
      <c r="J46" s="40"/>
      <c r="K46" s="43"/>
    </row>
    <row r="47" spans="2:11" s="1" customFormat="1" ht="17.25" customHeight="1">
      <c r="B47" s="39"/>
      <c r="C47" s="40"/>
      <c r="D47" s="40"/>
      <c r="E47" s="361" t="str">
        <f>E9</f>
        <v>VRN - Vedlejší rozpočtové náklady</v>
      </c>
      <c r="F47" s="362"/>
      <c r="G47" s="362"/>
      <c r="H47" s="362"/>
      <c r="I47" s="117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7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8" t="s">
        <v>27</v>
      </c>
      <c r="J49" s="119" t="str">
        <f>IF(J12="","",J12)</f>
        <v>27. 3. 2018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7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>Statutární město Frýdek-Místek</v>
      </c>
      <c r="G51" s="40"/>
      <c r="H51" s="40"/>
      <c r="I51" s="118" t="s">
        <v>37</v>
      </c>
      <c r="J51" s="328" t="str">
        <f>E21</f>
        <v>CIVIL PROJECTS s.r.o.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7"/>
      <c r="J52" s="3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7"/>
      <c r="J53" s="40"/>
      <c r="K53" s="43"/>
    </row>
    <row r="54" spans="2:47" s="1" customFormat="1" ht="29.25" customHeight="1">
      <c r="B54" s="39"/>
      <c r="C54" s="143" t="s">
        <v>112</v>
      </c>
      <c r="D54" s="131"/>
      <c r="E54" s="131"/>
      <c r="F54" s="131"/>
      <c r="G54" s="131"/>
      <c r="H54" s="131"/>
      <c r="I54" s="144"/>
      <c r="J54" s="145" t="s">
        <v>113</v>
      </c>
      <c r="K54" s="146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7"/>
      <c r="J55" s="40"/>
      <c r="K55" s="43"/>
    </row>
    <row r="56" spans="2:47" s="1" customFormat="1" ht="29.25" customHeight="1">
      <c r="B56" s="39"/>
      <c r="C56" s="147" t="s">
        <v>114</v>
      </c>
      <c r="D56" s="40"/>
      <c r="E56" s="40"/>
      <c r="F56" s="40"/>
      <c r="G56" s="40"/>
      <c r="H56" s="40"/>
      <c r="I56" s="117"/>
      <c r="J56" s="127">
        <f>J79</f>
        <v>0</v>
      </c>
      <c r="K56" s="43"/>
      <c r="AU56" s="22" t="s">
        <v>115</v>
      </c>
    </row>
    <row r="57" spans="2:47" s="7" customFormat="1" ht="24.95" customHeight="1">
      <c r="B57" s="148"/>
      <c r="C57" s="149"/>
      <c r="D57" s="150" t="s">
        <v>684</v>
      </c>
      <c r="E57" s="151"/>
      <c r="F57" s="151"/>
      <c r="G57" s="151"/>
      <c r="H57" s="151"/>
      <c r="I57" s="152"/>
      <c r="J57" s="153">
        <f>J80</f>
        <v>0</v>
      </c>
      <c r="K57" s="154"/>
    </row>
    <row r="58" spans="2:47" s="8" customFormat="1" ht="19.899999999999999" customHeight="1">
      <c r="B58" s="155"/>
      <c r="C58" s="156"/>
      <c r="D58" s="157" t="s">
        <v>685</v>
      </c>
      <c r="E58" s="158"/>
      <c r="F58" s="158"/>
      <c r="G58" s="158"/>
      <c r="H58" s="158"/>
      <c r="I58" s="159"/>
      <c r="J58" s="160">
        <f>J81</f>
        <v>0</v>
      </c>
      <c r="K58" s="161"/>
    </row>
    <row r="59" spans="2:47" s="8" customFormat="1" ht="19.899999999999999" customHeight="1">
      <c r="B59" s="155"/>
      <c r="C59" s="156"/>
      <c r="D59" s="157" t="s">
        <v>686</v>
      </c>
      <c r="E59" s="158"/>
      <c r="F59" s="158"/>
      <c r="G59" s="158"/>
      <c r="H59" s="158"/>
      <c r="I59" s="159"/>
      <c r="J59" s="160">
        <f>J89</f>
        <v>0</v>
      </c>
      <c r="K59" s="161"/>
    </row>
    <row r="60" spans="2:47" s="1" customFormat="1" ht="21.75" customHeight="1">
      <c r="B60" s="39"/>
      <c r="C60" s="40"/>
      <c r="D60" s="40"/>
      <c r="E60" s="40"/>
      <c r="F60" s="40"/>
      <c r="G60" s="40"/>
      <c r="H60" s="40"/>
      <c r="I60" s="117"/>
      <c r="J60" s="40"/>
      <c r="K60" s="43"/>
    </row>
    <row r="61" spans="2:47" s="1" customFormat="1" ht="6.95" customHeight="1">
      <c r="B61" s="54"/>
      <c r="C61" s="55"/>
      <c r="D61" s="55"/>
      <c r="E61" s="55"/>
      <c r="F61" s="55"/>
      <c r="G61" s="55"/>
      <c r="H61" s="55"/>
      <c r="I61" s="138"/>
      <c r="J61" s="55"/>
      <c r="K61" s="56"/>
    </row>
    <row r="65" spans="2:63" s="1" customFormat="1" ht="6.95" customHeight="1">
      <c r="B65" s="57"/>
      <c r="C65" s="58"/>
      <c r="D65" s="58"/>
      <c r="E65" s="58"/>
      <c r="F65" s="58"/>
      <c r="G65" s="58"/>
      <c r="H65" s="58"/>
      <c r="I65" s="141"/>
      <c r="J65" s="58"/>
      <c r="K65" s="58"/>
      <c r="L65" s="59"/>
    </row>
    <row r="66" spans="2:63" s="1" customFormat="1" ht="36.950000000000003" customHeight="1">
      <c r="B66" s="39"/>
      <c r="C66" s="60" t="s">
        <v>133</v>
      </c>
      <c r="D66" s="61"/>
      <c r="E66" s="61"/>
      <c r="F66" s="61"/>
      <c r="G66" s="61"/>
      <c r="H66" s="61"/>
      <c r="I66" s="162"/>
      <c r="J66" s="61"/>
      <c r="K66" s="61"/>
      <c r="L66" s="59"/>
    </row>
    <row r="67" spans="2:63" s="1" customFormat="1" ht="6.95" customHeight="1">
      <c r="B67" s="39"/>
      <c r="C67" s="61"/>
      <c r="D67" s="61"/>
      <c r="E67" s="61"/>
      <c r="F67" s="61"/>
      <c r="G67" s="61"/>
      <c r="H67" s="61"/>
      <c r="I67" s="162"/>
      <c r="J67" s="61"/>
      <c r="K67" s="61"/>
      <c r="L67" s="59"/>
    </row>
    <row r="68" spans="2:63" s="1" customFormat="1" ht="14.45" customHeight="1">
      <c r="B68" s="39"/>
      <c r="C68" s="63" t="s">
        <v>18</v>
      </c>
      <c r="D68" s="61"/>
      <c r="E68" s="61"/>
      <c r="F68" s="61"/>
      <c r="G68" s="61"/>
      <c r="H68" s="61"/>
      <c r="I68" s="162"/>
      <c r="J68" s="61"/>
      <c r="K68" s="61"/>
      <c r="L68" s="59"/>
    </row>
    <row r="69" spans="2:63" s="1" customFormat="1" ht="16.5" customHeight="1">
      <c r="B69" s="39"/>
      <c r="C69" s="61"/>
      <c r="D69" s="61"/>
      <c r="E69" s="364" t="str">
        <f>E7</f>
        <v>MŠ F-M, Anenská 656, rekonstrukce šaten a sociálního zázemí II.NP</v>
      </c>
      <c r="F69" s="365"/>
      <c r="G69" s="365"/>
      <c r="H69" s="365"/>
      <c r="I69" s="162"/>
      <c r="J69" s="61"/>
      <c r="K69" s="61"/>
      <c r="L69" s="59"/>
    </row>
    <row r="70" spans="2:63" s="1" customFormat="1" ht="14.45" customHeight="1">
      <c r="B70" s="39"/>
      <c r="C70" s="63" t="s">
        <v>108</v>
      </c>
      <c r="D70" s="61"/>
      <c r="E70" s="61"/>
      <c r="F70" s="61"/>
      <c r="G70" s="61"/>
      <c r="H70" s="61"/>
      <c r="I70" s="162"/>
      <c r="J70" s="61"/>
      <c r="K70" s="61"/>
      <c r="L70" s="59"/>
    </row>
    <row r="71" spans="2:63" s="1" customFormat="1" ht="17.25" customHeight="1">
      <c r="B71" s="39"/>
      <c r="C71" s="61"/>
      <c r="D71" s="61"/>
      <c r="E71" s="339" t="str">
        <f>E9</f>
        <v>VRN - Vedlejší rozpočtové náklady</v>
      </c>
      <c r="F71" s="366"/>
      <c r="G71" s="366"/>
      <c r="H71" s="366"/>
      <c r="I71" s="162"/>
      <c r="J71" s="61"/>
      <c r="K71" s="61"/>
      <c r="L71" s="59"/>
    </row>
    <row r="72" spans="2:63" s="1" customFormat="1" ht="6.95" customHeight="1">
      <c r="B72" s="39"/>
      <c r="C72" s="61"/>
      <c r="D72" s="61"/>
      <c r="E72" s="61"/>
      <c r="F72" s="61"/>
      <c r="G72" s="61"/>
      <c r="H72" s="61"/>
      <c r="I72" s="162"/>
      <c r="J72" s="61"/>
      <c r="K72" s="61"/>
      <c r="L72" s="59"/>
    </row>
    <row r="73" spans="2:63" s="1" customFormat="1" ht="18" customHeight="1">
      <c r="B73" s="39"/>
      <c r="C73" s="63" t="s">
        <v>25</v>
      </c>
      <c r="D73" s="61"/>
      <c r="E73" s="61"/>
      <c r="F73" s="163" t="str">
        <f>F12</f>
        <v xml:space="preserve"> </v>
      </c>
      <c r="G73" s="61"/>
      <c r="H73" s="61"/>
      <c r="I73" s="164" t="s">
        <v>27</v>
      </c>
      <c r="J73" s="71" t="str">
        <f>IF(J12="","",J12)</f>
        <v>27. 3. 2018</v>
      </c>
      <c r="K73" s="61"/>
      <c r="L73" s="59"/>
    </row>
    <row r="74" spans="2:63" s="1" customFormat="1" ht="6.95" customHeight="1">
      <c r="B74" s="39"/>
      <c r="C74" s="61"/>
      <c r="D74" s="61"/>
      <c r="E74" s="61"/>
      <c r="F74" s="61"/>
      <c r="G74" s="61"/>
      <c r="H74" s="61"/>
      <c r="I74" s="162"/>
      <c r="J74" s="61"/>
      <c r="K74" s="61"/>
      <c r="L74" s="59"/>
    </row>
    <row r="75" spans="2:63" s="1" customFormat="1">
      <c r="B75" s="39"/>
      <c r="C75" s="63" t="s">
        <v>31</v>
      </c>
      <c r="D75" s="61"/>
      <c r="E75" s="61"/>
      <c r="F75" s="163" t="str">
        <f>E15</f>
        <v>Statutární město Frýdek-Místek</v>
      </c>
      <c r="G75" s="61"/>
      <c r="H75" s="61"/>
      <c r="I75" s="164" t="s">
        <v>37</v>
      </c>
      <c r="J75" s="163" t="str">
        <f>E21</f>
        <v>CIVIL PROJECTS s.r.o.</v>
      </c>
      <c r="K75" s="61"/>
      <c r="L75" s="59"/>
    </row>
    <row r="76" spans="2:63" s="1" customFormat="1" ht="14.45" customHeight="1">
      <c r="B76" s="39"/>
      <c r="C76" s="63" t="s">
        <v>35</v>
      </c>
      <c r="D76" s="61"/>
      <c r="E76" s="61"/>
      <c r="F76" s="163" t="str">
        <f>IF(E18="","",E18)</f>
        <v/>
      </c>
      <c r="G76" s="61"/>
      <c r="H76" s="61"/>
      <c r="I76" s="162"/>
      <c r="J76" s="61"/>
      <c r="K76" s="61"/>
      <c r="L76" s="59"/>
    </row>
    <row r="77" spans="2:63" s="1" customFormat="1" ht="10.35" customHeight="1">
      <c r="B77" s="39"/>
      <c r="C77" s="61"/>
      <c r="D77" s="61"/>
      <c r="E77" s="61"/>
      <c r="F77" s="61"/>
      <c r="G77" s="61"/>
      <c r="H77" s="61"/>
      <c r="I77" s="162"/>
      <c r="J77" s="61"/>
      <c r="K77" s="61"/>
      <c r="L77" s="59"/>
    </row>
    <row r="78" spans="2:63" s="9" customFormat="1" ht="29.25" customHeight="1">
      <c r="B78" s="165"/>
      <c r="C78" s="166" t="s">
        <v>134</v>
      </c>
      <c r="D78" s="167" t="s">
        <v>61</v>
      </c>
      <c r="E78" s="167" t="s">
        <v>57</v>
      </c>
      <c r="F78" s="167" t="s">
        <v>135</v>
      </c>
      <c r="G78" s="167" t="s">
        <v>136</v>
      </c>
      <c r="H78" s="167" t="s">
        <v>137</v>
      </c>
      <c r="I78" s="168" t="s">
        <v>138</v>
      </c>
      <c r="J78" s="167" t="s">
        <v>113</v>
      </c>
      <c r="K78" s="169" t="s">
        <v>139</v>
      </c>
      <c r="L78" s="170"/>
      <c r="M78" s="79" t="s">
        <v>140</v>
      </c>
      <c r="N78" s="80" t="s">
        <v>46</v>
      </c>
      <c r="O78" s="80" t="s">
        <v>141</v>
      </c>
      <c r="P78" s="80" t="s">
        <v>142</v>
      </c>
      <c r="Q78" s="80" t="s">
        <v>143</v>
      </c>
      <c r="R78" s="80" t="s">
        <v>144</v>
      </c>
      <c r="S78" s="80" t="s">
        <v>145</v>
      </c>
      <c r="T78" s="81" t="s">
        <v>146</v>
      </c>
    </row>
    <row r="79" spans="2:63" s="1" customFormat="1" ht="29.25" customHeight="1">
      <c r="B79" s="39"/>
      <c r="C79" s="85" t="s">
        <v>114</v>
      </c>
      <c r="D79" s="61"/>
      <c r="E79" s="61"/>
      <c r="F79" s="61"/>
      <c r="G79" s="61"/>
      <c r="H79" s="61"/>
      <c r="I79" s="162"/>
      <c r="J79" s="171">
        <f>BK79</f>
        <v>0</v>
      </c>
      <c r="K79" s="61"/>
      <c r="L79" s="59"/>
      <c r="M79" s="82"/>
      <c r="N79" s="83"/>
      <c r="O79" s="83"/>
      <c r="P79" s="172">
        <f>P80</f>
        <v>0</v>
      </c>
      <c r="Q79" s="83"/>
      <c r="R79" s="172">
        <f>R80</f>
        <v>0</v>
      </c>
      <c r="S79" s="83"/>
      <c r="T79" s="173">
        <f>T80</f>
        <v>2.7199999999999998</v>
      </c>
      <c r="AT79" s="22" t="s">
        <v>75</v>
      </c>
      <c r="AU79" s="22" t="s">
        <v>115</v>
      </c>
      <c r="BK79" s="174">
        <f>BK80</f>
        <v>0</v>
      </c>
    </row>
    <row r="80" spans="2:63" s="10" customFormat="1" ht="37.35" customHeight="1">
      <c r="B80" s="175"/>
      <c r="C80" s="176"/>
      <c r="D80" s="177" t="s">
        <v>75</v>
      </c>
      <c r="E80" s="178" t="s">
        <v>94</v>
      </c>
      <c r="F80" s="178" t="s">
        <v>95</v>
      </c>
      <c r="G80" s="176"/>
      <c r="H80" s="176"/>
      <c r="I80" s="179"/>
      <c r="J80" s="180">
        <f>BK80</f>
        <v>0</v>
      </c>
      <c r="K80" s="176"/>
      <c r="L80" s="181"/>
      <c r="M80" s="182"/>
      <c r="N80" s="183"/>
      <c r="O80" s="183"/>
      <c r="P80" s="184">
        <f>P81+P89</f>
        <v>0</v>
      </c>
      <c r="Q80" s="183"/>
      <c r="R80" s="184">
        <f>R81+R89</f>
        <v>0</v>
      </c>
      <c r="S80" s="183"/>
      <c r="T80" s="185">
        <f>T81+T89</f>
        <v>2.7199999999999998</v>
      </c>
      <c r="AR80" s="186" t="s">
        <v>170</v>
      </c>
      <c r="AT80" s="187" t="s">
        <v>75</v>
      </c>
      <c r="AU80" s="187" t="s">
        <v>76</v>
      </c>
      <c r="AY80" s="186" t="s">
        <v>149</v>
      </c>
      <c r="BK80" s="188">
        <f>BK81+BK89</f>
        <v>0</v>
      </c>
    </row>
    <row r="81" spans="2:65" s="10" customFormat="1" ht="19.899999999999999" customHeight="1">
      <c r="B81" s="175"/>
      <c r="C81" s="176"/>
      <c r="D81" s="177" t="s">
        <v>75</v>
      </c>
      <c r="E81" s="189" t="s">
        <v>687</v>
      </c>
      <c r="F81" s="189" t="s">
        <v>688</v>
      </c>
      <c r="G81" s="176"/>
      <c r="H81" s="176"/>
      <c r="I81" s="179"/>
      <c r="J81" s="190">
        <f>BK81</f>
        <v>0</v>
      </c>
      <c r="K81" s="176"/>
      <c r="L81" s="181"/>
      <c r="M81" s="182"/>
      <c r="N81" s="183"/>
      <c r="O81" s="183"/>
      <c r="P81" s="184">
        <f>SUM(P82:P88)</f>
        <v>0</v>
      </c>
      <c r="Q81" s="183"/>
      <c r="R81" s="184">
        <f>SUM(R82:R88)</f>
        <v>0</v>
      </c>
      <c r="S81" s="183"/>
      <c r="T81" s="185">
        <f>SUM(T82:T88)</f>
        <v>2.7199999999999998</v>
      </c>
      <c r="AR81" s="186" t="s">
        <v>170</v>
      </c>
      <c r="AT81" s="187" t="s">
        <v>75</v>
      </c>
      <c r="AU81" s="187" t="s">
        <v>24</v>
      </c>
      <c r="AY81" s="186" t="s">
        <v>149</v>
      </c>
      <c r="BK81" s="188">
        <f>SUM(BK82:BK88)</f>
        <v>0</v>
      </c>
    </row>
    <row r="82" spans="2:65" s="1" customFormat="1" ht="16.5" customHeight="1">
      <c r="B82" s="39"/>
      <c r="C82" s="191" t="s">
        <v>88</v>
      </c>
      <c r="D82" s="191" t="s">
        <v>151</v>
      </c>
      <c r="E82" s="192" t="s">
        <v>689</v>
      </c>
      <c r="F82" s="193" t="s">
        <v>690</v>
      </c>
      <c r="G82" s="194" t="s">
        <v>691</v>
      </c>
      <c r="H82" s="195">
        <v>2</v>
      </c>
      <c r="I82" s="196"/>
      <c r="J82" s="197">
        <f>ROUND(I82*H82,2)</f>
        <v>0</v>
      </c>
      <c r="K82" s="193" t="s">
        <v>692</v>
      </c>
      <c r="L82" s="59"/>
      <c r="M82" s="198" t="s">
        <v>22</v>
      </c>
      <c r="N82" s="199" t="s">
        <v>47</v>
      </c>
      <c r="O82" s="40"/>
      <c r="P82" s="200">
        <f>O82*H82</f>
        <v>0</v>
      </c>
      <c r="Q82" s="200">
        <v>0</v>
      </c>
      <c r="R82" s="200">
        <f>Q82*H82</f>
        <v>0</v>
      </c>
      <c r="S82" s="200">
        <v>0</v>
      </c>
      <c r="T82" s="201">
        <f>S82*H82</f>
        <v>0</v>
      </c>
      <c r="AR82" s="22" t="s">
        <v>693</v>
      </c>
      <c r="AT82" s="22" t="s">
        <v>151</v>
      </c>
      <c r="AU82" s="22" t="s">
        <v>84</v>
      </c>
      <c r="AY82" s="22" t="s">
        <v>149</v>
      </c>
      <c r="BE82" s="202">
        <f>IF(N82="základní",J82,0)</f>
        <v>0</v>
      </c>
      <c r="BF82" s="202">
        <f>IF(N82="snížená",J82,0)</f>
        <v>0</v>
      </c>
      <c r="BG82" s="202">
        <f>IF(N82="zákl. přenesená",J82,0)</f>
        <v>0</v>
      </c>
      <c r="BH82" s="202">
        <f>IF(N82="sníž. přenesená",J82,0)</f>
        <v>0</v>
      </c>
      <c r="BI82" s="202">
        <f>IF(N82="nulová",J82,0)</f>
        <v>0</v>
      </c>
      <c r="BJ82" s="22" t="s">
        <v>24</v>
      </c>
      <c r="BK82" s="202">
        <f>ROUND(I82*H82,2)</f>
        <v>0</v>
      </c>
      <c r="BL82" s="22" t="s">
        <v>693</v>
      </c>
      <c r="BM82" s="22" t="s">
        <v>694</v>
      </c>
    </row>
    <row r="83" spans="2:65" s="1" customFormat="1" ht="16.5" customHeight="1">
      <c r="B83" s="39"/>
      <c r="C83" s="191" t="s">
        <v>91</v>
      </c>
      <c r="D83" s="191" t="s">
        <v>151</v>
      </c>
      <c r="E83" s="192" t="s">
        <v>695</v>
      </c>
      <c r="F83" s="193" t="s">
        <v>696</v>
      </c>
      <c r="G83" s="194" t="s">
        <v>105</v>
      </c>
      <c r="H83" s="195">
        <v>100</v>
      </c>
      <c r="I83" s="196"/>
      <c r="J83" s="197">
        <f>ROUND(I83*H83,2)</f>
        <v>0</v>
      </c>
      <c r="K83" s="193" t="s">
        <v>22</v>
      </c>
      <c r="L83" s="59"/>
      <c r="M83" s="198" t="s">
        <v>22</v>
      </c>
      <c r="N83" s="199" t="s">
        <v>47</v>
      </c>
      <c r="O83" s="40"/>
      <c r="P83" s="200">
        <f>O83*H83</f>
        <v>0</v>
      </c>
      <c r="Q83" s="200">
        <v>0</v>
      </c>
      <c r="R83" s="200">
        <f>Q83*H83</f>
        <v>0</v>
      </c>
      <c r="S83" s="200">
        <v>0</v>
      </c>
      <c r="T83" s="201">
        <f>S83*H83</f>
        <v>0</v>
      </c>
      <c r="AR83" s="22" t="s">
        <v>693</v>
      </c>
      <c r="AT83" s="22" t="s">
        <v>151</v>
      </c>
      <c r="AU83" s="22" t="s">
        <v>84</v>
      </c>
      <c r="AY83" s="22" t="s">
        <v>149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22" t="s">
        <v>24</v>
      </c>
      <c r="BK83" s="202">
        <f>ROUND(I83*H83,2)</f>
        <v>0</v>
      </c>
      <c r="BL83" s="22" t="s">
        <v>693</v>
      </c>
      <c r="BM83" s="22" t="s">
        <v>697</v>
      </c>
    </row>
    <row r="84" spans="2:65" s="1" customFormat="1" ht="16.5" customHeight="1">
      <c r="B84" s="39"/>
      <c r="C84" s="191" t="s">
        <v>170</v>
      </c>
      <c r="D84" s="191" t="s">
        <v>151</v>
      </c>
      <c r="E84" s="192" t="s">
        <v>698</v>
      </c>
      <c r="F84" s="193" t="s">
        <v>699</v>
      </c>
      <c r="G84" s="194" t="s">
        <v>105</v>
      </c>
      <c r="H84" s="195">
        <v>100</v>
      </c>
      <c r="I84" s="196"/>
      <c r="J84" s="197">
        <f>ROUND(I84*H84,2)</f>
        <v>0</v>
      </c>
      <c r="K84" s="193" t="s">
        <v>22</v>
      </c>
      <c r="L84" s="59"/>
      <c r="M84" s="198" t="s">
        <v>22</v>
      </c>
      <c r="N84" s="199" t="s">
        <v>47</v>
      </c>
      <c r="O84" s="40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AR84" s="22" t="s">
        <v>693</v>
      </c>
      <c r="AT84" s="22" t="s">
        <v>151</v>
      </c>
      <c r="AU84" s="22" t="s">
        <v>84</v>
      </c>
      <c r="AY84" s="22" t="s">
        <v>149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22" t="s">
        <v>24</v>
      </c>
      <c r="BK84" s="202">
        <f>ROUND(I84*H84,2)</f>
        <v>0</v>
      </c>
      <c r="BL84" s="22" t="s">
        <v>693</v>
      </c>
      <c r="BM84" s="22" t="s">
        <v>700</v>
      </c>
    </row>
    <row r="85" spans="2:65" s="1" customFormat="1" ht="27">
      <c r="B85" s="39"/>
      <c r="C85" s="61"/>
      <c r="D85" s="205" t="s">
        <v>174</v>
      </c>
      <c r="E85" s="61"/>
      <c r="F85" s="215" t="s">
        <v>701</v>
      </c>
      <c r="G85" s="61"/>
      <c r="H85" s="61"/>
      <c r="I85" s="162"/>
      <c r="J85" s="61"/>
      <c r="K85" s="61"/>
      <c r="L85" s="59"/>
      <c r="M85" s="216"/>
      <c r="N85" s="40"/>
      <c r="O85" s="40"/>
      <c r="P85" s="40"/>
      <c r="Q85" s="40"/>
      <c r="R85" s="40"/>
      <c r="S85" s="40"/>
      <c r="T85" s="76"/>
      <c r="AT85" s="22" t="s">
        <v>174</v>
      </c>
      <c r="AU85" s="22" t="s">
        <v>84</v>
      </c>
    </row>
    <row r="86" spans="2:65" s="1" customFormat="1" ht="16.5" customHeight="1">
      <c r="B86" s="39"/>
      <c r="C86" s="191" t="s">
        <v>177</v>
      </c>
      <c r="D86" s="191" t="s">
        <v>151</v>
      </c>
      <c r="E86" s="192" t="s">
        <v>702</v>
      </c>
      <c r="F86" s="193" t="s">
        <v>703</v>
      </c>
      <c r="G86" s="194" t="s">
        <v>105</v>
      </c>
      <c r="H86" s="195">
        <v>100</v>
      </c>
      <c r="I86" s="196"/>
      <c r="J86" s="197">
        <f>ROUND(I86*H86,2)</f>
        <v>0</v>
      </c>
      <c r="K86" s="193" t="s">
        <v>22</v>
      </c>
      <c r="L86" s="59"/>
      <c r="M86" s="198" t="s">
        <v>22</v>
      </c>
      <c r="N86" s="199" t="s">
        <v>47</v>
      </c>
      <c r="O86" s="40"/>
      <c r="P86" s="200">
        <f>O86*H86</f>
        <v>0</v>
      </c>
      <c r="Q86" s="200">
        <v>0</v>
      </c>
      <c r="R86" s="200">
        <f>Q86*H86</f>
        <v>0</v>
      </c>
      <c r="S86" s="200">
        <v>2.7199999999999998E-2</v>
      </c>
      <c r="T86" s="201">
        <f>S86*H86</f>
        <v>2.7199999999999998</v>
      </c>
      <c r="AR86" s="22" t="s">
        <v>223</v>
      </c>
      <c r="AT86" s="22" t="s">
        <v>151</v>
      </c>
      <c r="AU86" s="22" t="s">
        <v>84</v>
      </c>
      <c r="AY86" s="22" t="s">
        <v>149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2" t="s">
        <v>24</v>
      </c>
      <c r="BK86" s="202">
        <f>ROUND(I86*H86,2)</f>
        <v>0</v>
      </c>
      <c r="BL86" s="22" t="s">
        <v>223</v>
      </c>
      <c r="BM86" s="22" t="s">
        <v>704</v>
      </c>
    </row>
    <row r="87" spans="2:65" s="1" customFormat="1" ht="25.5" customHeight="1">
      <c r="B87" s="39"/>
      <c r="C87" s="191" t="s">
        <v>182</v>
      </c>
      <c r="D87" s="191" t="s">
        <v>151</v>
      </c>
      <c r="E87" s="192" t="s">
        <v>705</v>
      </c>
      <c r="F87" s="193" t="s">
        <v>706</v>
      </c>
      <c r="G87" s="194" t="s">
        <v>707</v>
      </c>
      <c r="H87" s="195">
        <v>1</v>
      </c>
      <c r="I87" s="196"/>
      <c r="J87" s="197">
        <f>ROUND(I87*H87,2)</f>
        <v>0</v>
      </c>
      <c r="K87" s="193" t="s">
        <v>22</v>
      </c>
      <c r="L87" s="59"/>
      <c r="M87" s="198" t="s">
        <v>22</v>
      </c>
      <c r="N87" s="199" t="s">
        <v>47</v>
      </c>
      <c r="O87" s="40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2" t="s">
        <v>693</v>
      </c>
      <c r="AT87" s="22" t="s">
        <v>151</v>
      </c>
      <c r="AU87" s="22" t="s">
        <v>84</v>
      </c>
      <c r="AY87" s="22" t="s">
        <v>149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2" t="s">
        <v>24</v>
      </c>
      <c r="BK87" s="202">
        <f>ROUND(I87*H87,2)</f>
        <v>0</v>
      </c>
      <c r="BL87" s="22" t="s">
        <v>693</v>
      </c>
      <c r="BM87" s="22" t="s">
        <v>708</v>
      </c>
    </row>
    <row r="88" spans="2:65" s="1" customFormat="1" ht="108">
      <c r="B88" s="39"/>
      <c r="C88" s="61"/>
      <c r="D88" s="205" t="s">
        <v>174</v>
      </c>
      <c r="E88" s="61"/>
      <c r="F88" s="215" t="s">
        <v>709</v>
      </c>
      <c r="G88" s="61"/>
      <c r="H88" s="61"/>
      <c r="I88" s="162"/>
      <c r="J88" s="61"/>
      <c r="K88" s="61"/>
      <c r="L88" s="59"/>
      <c r="M88" s="216"/>
      <c r="N88" s="40"/>
      <c r="O88" s="40"/>
      <c r="P88" s="40"/>
      <c r="Q88" s="40"/>
      <c r="R88" s="40"/>
      <c r="S88" s="40"/>
      <c r="T88" s="76"/>
      <c r="AT88" s="22" t="s">
        <v>174</v>
      </c>
      <c r="AU88" s="22" t="s">
        <v>84</v>
      </c>
    </row>
    <row r="89" spans="2:65" s="10" customFormat="1" ht="29.85" customHeight="1">
      <c r="B89" s="175"/>
      <c r="C89" s="176"/>
      <c r="D89" s="177" t="s">
        <v>75</v>
      </c>
      <c r="E89" s="189" t="s">
        <v>710</v>
      </c>
      <c r="F89" s="189" t="s">
        <v>711</v>
      </c>
      <c r="G89" s="176"/>
      <c r="H89" s="176"/>
      <c r="I89" s="179"/>
      <c r="J89" s="190">
        <f>BK89</f>
        <v>0</v>
      </c>
      <c r="K89" s="176"/>
      <c r="L89" s="181"/>
      <c r="M89" s="182"/>
      <c r="N89" s="183"/>
      <c r="O89" s="183"/>
      <c r="P89" s="184">
        <f>SUM(P90:P91)</f>
        <v>0</v>
      </c>
      <c r="Q89" s="183"/>
      <c r="R89" s="184">
        <f>SUM(R90:R91)</f>
        <v>0</v>
      </c>
      <c r="S89" s="183"/>
      <c r="T89" s="185">
        <f>SUM(T90:T91)</f>
        <v>0</v>
      </c>
      <c r="AR89" s="186" t="s">
        <v>170</v>
      </c>
      <c r="AT89" s="187" t="s">
        <v>75</v>
      </c>
      <c r="AU89" s="187" t="s">
        <v>24</v>
      </c>
      <c r="AY89" s="186" t="s">
        <v>149</v>
      </c>
      <c r="BK89" s="188">
        <f>SUM(BK90:BK91)</f>
        <v>0</v>
      </c>
    </row>
    <row r="90" spans="2:65" s="1" customFormat="1" ht="16.5" customHeight="1">
      <c r="B90" s="39"/>
      <c r="C90" s="191" t="s">
        <v>186</v>
      </c>
      <c r="D90" s="191" t="s">
        <v>151</v>
      </c>
      <c r="E90" s="192" t="s">
        <v>712</v>
      </c>
      <c r="F90" s="193" t="s">
        <v>713</v>
      </c>
      <c r="G90" s="194" t="s">
        <v>707</v>
      </c>
      <c r="H90" s="195">
        <v>1</v>
      </c>
      <c r="I90" s="196"/>
      <c r="J90" s="197">
        <f>ROUND(I90*H90,2)</f>
        <v>0</v>
      </c>
      <c r="K90" s="193" t="s">
        <v>220</v>
      </c>
      <c r="L90" s="59"/>
      <c r="M90" s="198" t="s">
        <v>22</v>
      </c>
      <c r="N90" s="199" t="s">
        <v>47</v>
      </c>
      <c r="O90" s="40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2" t="s">
        <v>693</v>
      </c>
      <c r="AT90" s="22" t="s">
        <v>151</v>
      </c>
      <c r="AU90" s="22" t="s">
        <v>84</v>
      </c>
      <c r="AY90" s="22" t="s">
        <v>149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2" t="s">
        <v>24</v>
      </c>
      <c r="BK90" s="202">
        <f>ROUND(I90*H90,2)</f>
        <v>0</v>
      </c>
      <c r="BL90" s="22" t="s">
        <v>693</v>
      </c>
      <c r="BM90" s="22" t="s">
        <v>714</v>
      </c>
    </row>
    <row r="91" spans="2:65" s="1" customFormat="1" ht="16.5" customHeight="1">
      <c r="B91" s="39"/>
      <c r="C91" s="191" t="s">
        <v>191</v>
      </c>
      <c r="D91" s="191" t="s">
        <v>151</v>
      </c>
      <c r="E91" s="192" t="s">
        <v>715</v>
      </c>
      <c r="F91" s="193" t="s">
        <v>716</v>
      </c>
      <c r="G91" s="194" t="s">
        <v>707</v>
      </c>
      <c r="H91" s="195">
        <v>1</v>
      </c>
      <c r="I91" s="196"/>
      <c r="J91" s="197">
        <f>ROUND(I91*H91,2)</f>
        <v>0</v>
      </c>
      <c r="K91" s="193" t="s">
        <v>220</v>
      </c>
      <c r="L91" s="59"/>
      <c r="M91" s="198" t="s">
        <v>22</v>
      </c>
      <c r="N91" s="242" t="s">
        <v>47</v>
      </c>
      <c r="O91" s="239"/>
      <c r="P91" s="240">
        <f>O91*H91</f>
        <v>0</v>
      </c>
      <c r="Q91" s="240">
        <v>0</v>
      </c>
      <c r="R91" s="240">
        <f>Q91*H91</f>
        <v>0</v>
      </c>
      <c r="S91" s="240">
        <v>0</v>
      </c>
      <c r="T91" s="241">
        <f>S91*H91</f>
        <v>0</v>
      </c>
      <c r="AR91" s="22" t="s">
        <v>693</v>
      </c>
      <c r="AT91" s="22" t="s">
        <v>151</v>
      </c>
      <c r="AU91" s="22" t="s">
        <v>84</v>
      </c>
      <c r="AY91" s="22" t="s">
        <v>149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693</v>
      </c>
      <c r="BM91" s="22" t="s">
        <v>717</v>
      </c>
    </row>
    <row r="92" spans="2:65" s="1" customFormat="1" ht="6.95" customHeight="1">
      <c r="B92" s="54"/>
      <c r="C92" s="55"/>
      <c r="D92" s="55"/>
      <c r="E92" s="55"/>
      <c r="F92" s="55"/>
      <c r="G92" s="55"/>
      <c r="H92" s="55"/>
      <c r="I92" s="138"/>
      <c r="J92" s="55"/>
      <c r="K92" s="55"/>
      <c r="L92" s="59"/>
    </row>
  </sheetData>
  <sheetProtection algorithmName="SHA-512" hashValue="MjZtDRpbS7Ei8C9FGvZnUuv3PJtZ8JQNIZYFujvtCk986YYl3h8hhCg1SizDKSqBg0GvtGKakHYcT+kbKJ9wrg==" saltValue="tp93VR6x9K0XgpnPeEzwOPLXzVR+Glsf2tYz0LQP4U2Ojf60IOh/ygdgO8MXIqXyA3OJY4hgtX0yGYs4y1LuNA==" spinCount="100000" sheet="1" objects="1" scenarios="1" formatColumns="0" formatRows="0" autoFilter="0"/>
  <autoFilter ref="C78:K9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</cols>
  <sheetData>
    <row r="1" spans="2:11" ht="37.5" customHeight="1"/>
    <row r="2" spans="2:1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3" customFormat="1" ht="45" customHeight="1">
      <c r="B3" s="247"/>
      <c r="C3" s="371" t="s">
        <v>718</v>
      </c>
      <c r="D3" s="371"/>
      <c r="E3" s="371"/>
      <c r="F3" s="371"/>
      <c r="G3" s="371"/>
      <c r="H3" s="371"/>
      <c r="I3" s="371"/>
      <c r="J3" s="371"/>
      <c r="K3" s="248"/>
    </row>
    <row r="4" spans="2:11" ht="25.5" customHeight="1">
      <c r="B4" s="249"/>
      <c r="C4" s="375" t="s">
        <v>719</v>
      </c>
      <c r="D4" s="375"/>
      <c r="E4" s="375"/>
      <c r="F4" s="375"/>
      <c r="G4" s="375"/>
      <c r="H4" s="375"/>
      <c r="I4" s="375"/>
      <c r="J4" s="375"/>
      <c r="K4" s="250"/>
    </row>
    <row r="5" spans="2:1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ht="15" customHeight="1">
      <c r="B6" s="249"/>
      <c r="C6" s="374" t="s">
        <v>720</v>
      </c>
      <c r="D6" s="374"/>
      <c r="E6" s="374"/>
      <c r="F6" s="374"/>
      <c r="G6" s="374"/>
      <c r="H6" s="374"/>
      <c r="I6" s="374"/>
      <c r="J6" s="374"/>
      <c r="K6" s="250"/>
    </row>
    <row r="7" spans="2:11" ht="15" customHeight="1">
      <c r="B7" s="253"/>
      <c r="C7" s="374" t="s">
        <v>721</v>
      </c>
      <c r="D7" s="374"/>
      <c r="E7" s="374"/>
      <c r="F7" s="374"/>
      <c r="G7" s="374"/>
      <c r="H7" s="374"/>
      <c r="I7" s="374"/>
      <c r="J7" s="374"/>
      <c r="K7" s="250"/>
    </row>
    <row r="8" spans="2:1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ht="15" customHeight="1">
      <c r="B9" s="253"/>
      <c r="C9" s="374" t="s">
        <v>722</v>
      </c>
      <c r="D9" s="374"/>
      <c r="E9" s="374"/>
      <c r="F9" s="374"/>
      <c r="G9" s="374"/>
      <c r="H9" s="374"/>
      <c r="I9" s="374"/>
      <c r="J9" s="374"/>
      <c r="K9" s="250"/>
    </row>
    <row r="10" spans="2:11" ht="15" customHeight="1">
      <c r="B10" s="253"/>
      <c r="C10" s="252"/>
      <c r="D10" s="374" t="s">
        <v>723</v>
      </c>
      <c r="E10" s="374"/>
      <c r="F10" s="374"/>
      <c r="G10" s="374"/>
      <c r="H10" s="374"/>
      <c r="I10" s="374"/>
      <c r="J10" s="374"/>
      <c r="K10" s="250"/>
    </row>
    <row r="11" spans="2:11" ht="15" customHeight="1">
      <c r="B11" s="253"/>
      <c r="C11" s="254"/>
      <c r="D11" s="374" t="s">
        <v>724</v>
      </c>
      <c r="E11" s="374"/>
      <c r="F11" s="374"/>
      <c r="G11" s="374"/>
      <c r="H11" s="374"/>
      <c r="I11" s="374"/>
      <c r="J11" s="374"/>
      <c r="K11" s="250"/>
    </row>
    <row r="12" spans="2:11" ht="12.75" customHeight="1">
      <c r="B12" s="253"/>
      <c r="C12" s="254"/>
      <c r="D12" s="254"/>
      <c r="E12" s="254"/>
      <c r="F12" s="254"/>
      <c r="G12" s="254"/>
      <c r="H12" s="254"/>
      <c r="I12" s="254"/>
      <c r="J12" s="254"/>
      <c r="K12" s="250"/>
    </row>
    <row r="13" spans="2:11" ht="15" customHeight="1">
      <c r="B13" s="253"/>
      <c r="C13" s="254"/>
      <c r="D13" s="374" t="s">
        <v>725</v>
      </c>
      <c r="E13" s="374"/>
      <c r="F13" s="374"/>
      <c r="G13" s="374"/>
      <c r="H13" s="374"/>
      <c r="I13" s="374"/>
      <c r="J13" s="374"/>
      <c r="K13" s="250"/>
    </row>
    <row r="14" spans="2:11" ht="15" customHeight="1">
      <c r="B14" s="253"/>
      <c r="C14" s="254"/>
      <c r="D14" s="374" t="s">
        <v>726</v>
      </c>
      <c r="E14" s="374"/>
      <c r="F14" s="374"/>
      <c r="G14" s="374"/>
      <c r="H14" s="374"/>
      <c r="I14" s="374"/>
      <c r="J14" s="374"/>
      <c r="K14" s="250"/>
    </row>
    <row r="15" spans="2:11" ht="15" customHeight="1">
      <c r="B15" s="253"/>
      <c r="C15" s="254"/>
      <c r="D15" s="374" t="s">
        <v>727</v>
      </c>
      <c r="E15" s="374"/>
      <c r="F15" s="374"/>
      <c r="G15" s="374"/>
      <c r="H15" s="374"/>
      <c r="I15" s="374"/>
      <c r="J15" s="374"/>
      <c r="K15" s="250"/>
    </row>
    <row r="16" spans="2:11" ht="15" customHeight="1">
      <c r="B16" s="253"/>
      <c r="C16" s="254"/>
      <c r="D16" s="254"/>
      <c r="E16" s="255" t="s">
        <v>82</v>
      </c>
      <c r="F16" s="374" t="s">
        <v>728</v>
      </c>
      <c r="G16" s="374"/>
      <c r="H16" s="374"/>
      <c r="I16" s="374"/>
      <c r="J16" s="374"/>
      <c r="K16" s="250"/>
    </row>
    <row r="17" spans="2:11" ht="15" customHeight="1">
      <c r="B17" s="253"/>
      <c r="C17" s="254"/>
      <c r="D17" s="254"/>
      <c r="E17" s="255" t="s">
        <v>729</v>
      </c>
      <c r="F17" s="374" t="s">
        <v>730</v>
      </c>
      <c r="G17" s="374"/>
      <c r="H17" s="374"/>
      <c r="I17" s="374"/>
      <c r="J17" s="374"/>
      <c r="K17" s="250"/>
    </row>
    <row r="18" spans="2:11" ht="15" customHeight="1">
      <c r="B18" s="253"/>
      <c r="C18" s="254"/>
      <c r="D18" s="254"/>
      <c r="E18" s="255" t="s">
        <v>86</v>
      </c>
      <c r="F18" s="374" t="s">
        <v>731</v>
      </c>
      <c r="G18" s="374"/>
      <c r="H18" s="374"/>
      <c r="I18" s="374"/>
      <c r="J18" s="374"/>
      <c r="K18" s="250"/>
    </row>
    <row r="19" spans="2:11" ht="15" customHeight="1">
      <c r="B19" s="253"/>
      <c r="C19" s="254"/>
      <c r="D19" s="254"/>
      <c r="E19" s="255" t="s">
        <v>96</v>
      </c>
      <c r="F19" s="374" t="s">
        <v>732</v>
      </c>
      <c r="G19" s="374"/>
      <c r="H19" s="374"/>
      <c r="I19" s="374"/>
      <c r="J19" s="374"/>
      <c r="K19" s="250"/>
    </row>
    <row r="20" spans="2:11" ht="15" customHeight="1">
      <c r="B20" s="253"/>
      <c r="C20" s="254"/>
      <c r="D20" s="254"/>
      <c r="E20" s="255" t="s">
        <v>733</v>
      </c>
      <c r="F20" s="374" t="s">
        <v>734</v>
      </c>
      <c r="G20" s="374"/>
      <c r="H20" s="374"/>
      <c r="I20" s="374"/>
      <c r="J20" s="374"/>
      <c r="K20" s="250"/>
    </row>
    <row r="21" spans="2:11" ht="15" customHeight="1">
      <c r="B21" s="253"/>
      <c r="C21" s="254"/>
      <c r="D21" s="254"/>
      <c r="E21" s="255" t="s">
        <v>735</v>
      </c>
      <c r="F21" s="374" t="s">
        <v>736</v>
      </c>
      <c r="G21" s="374"/>
      <c r="H21" s="374"/>
      <c r="I21" s="374"/>
      <c r="J21" s="374"/>
      <c r="K21" s="250"/>
    </row>
    <row r="22" spans="2:11" ht="12.75" customHeight="1">
      <c r="B22" s="253"/>
      <c r="C22" s="254"/>
      <c r="D22" s="254"/>
      <c r="E22" s="254"/>
      <c r="F22" s="254"/>
      <c r="G22" s="254"/>
      <c r="H22" s="254"/>
      <c r="I22" s="254"/>
      <c r="J22" s="254"/>
      <c r="K22" s="250"/>
    </row>
    <row r="23" spans="2:11" ht="15" customHeight="1">
      <c r="B23" s="253"/>
      <c r="C23" s="374" t="s">
        <v>737</v>
      </c>
      <c r="D23" s="374"/>
      <c r="E23" s="374"/>
      <c r="F23" s="374"/>
      <c r="G23" s="374"/>
      <c r="H23" s="374"/>
      <c r="I23" s="374"/>
      <c r="J23" s="374"/>
      <c r="K23" s="250"/>
    </row>
    <row r="24" spans="2:11" ht="15" customHeight="1">
      <c r="B24" s="253"/>
      <c r="C24" s="374" t="s">
        <v>738</v>
      </c>
      <c r="D24" s="374"/>
      <c r="E24" s="374"/>
      <c r="F24" s="374"/>
      <c r="G24" s="374"/>
      <c r="H24" s="374"/>
      <c r="I24" s="374"/>
      <c r="J24" s="374"/>
      <c r="K24" s="250"/>
    </row>
    <row r="25" spans="2:11" ht="15" customHeight="1">
      <c r="B25" s="253"/>
      <c r="C25" s="252"/>
      <c r="D25" s="374" t="s">
        <v>739</v>
      </c>
      <c r="E25" s="374"/>
      <c r="F25" s="374"/>
      <c r="G25" s="374"/>
      <c r="H25" s="374"/>
      <c r="I25" s="374"/>
      <c r="J25" s="374"/>
      <c r="K25" s="250"/>
    </row>
    <row r="26" spans="2:11" ht="15" customHeight="1">
      <c r="B26" s="253"/>
      <c r="C26" s="254"/>
      <c r="D26" s="374" t="s">
        <v>740</v>
      </c>
      <c r="E26" s="374"/>
      <c r="F26" s="374"/>
      <c r="G26" s="374"/>
      <c r="H26" s="374"/>
      <c r="I26" s="374"/>
      <c r="J26" s="374"/>
      <c r="K26" s="250"/>
    </row>
    <row r="27" spans="2:11" ht="12.75" customHeight="1">
      <c r="B27" s="253"/>
      <c r="C27" s="254"/>
      <c r="D27" s="254"/>
      <c r="E27" s="254"/>
      <c r="F27" s="254"/>
      <c r="G27" s="254"/>
      <c r="H27" s="254"/>
      <c r="I27" s="254"/>
      <c r="J27" s="254"/>
      <c r="K27" s="250"/>
    </row>
    <row r="28" spans="2:11" ht="15" customHeight="1">
      <c r="B28" s="253"/>
      <c r="C28" s="254"/>
      <c r="D28" s="374" t="s">
        <v>741</v>
      </c>
      <c r="E28" s="374"/>
      <c r="F28" s="374"/>
      <c r="G28" s="374"/>
      <c r="H28" s="374"/>
      <c r="I28" s="374"/>
      <c r="J28" s="374"/>
      <c r="K28" s="250"/>
    </row>
    <row r="29" spans="2:11" ht="15" customHeight="1">
      <c r="B29" s="253"/>
      <c r="C29" s="254"/>
      <c r="D29" s="374" t="s">
        <v>742</v>
      </c>
      <c r="E29" s="374"/>
      <c r="F29" s="374"/>
      <c r="G29" s="374"/>
      <c r="H29" s="374"/>
      <c r="I29" s="374"/>
      <c r="J29" s="374"/>
      <c r="K29" s="250"/>
    </row>
    <row r="30" spans="2:11" ht="12.75" customHeight="1">
      <c r="B30" s="253"/>
      <c r="C30" s="254"/>
      <c r="D30" s="254"/>
      <c r="E30" s="254"/>
      <c r="F30" s="254"/>
      <c r="G30" s="254"/>
      <c r="H30" s="254"/>
      <c r="I30" s="254"/>
      <c r="J30" s="254"/>
      <c r="K30" s="250"/>
    </row>
    <row r="31" spans="2:11" ht="15" customHeight="1">
      <c r="B31" s="253"/>
      <c r="C31" s="254"/>
      <c r="D31" s="374" t="s">
        <v>743</v>
      </c>
      <c r="E31" s="374"/>
      <c r="F31" s="374"/>
      <c r="G31" s="374"/>
      <c r="H31" s="374"/>
      <c r="I31" s="374"/>
      <c r="J31" s="374"/>
      <c r="K31" s="250"/>
    </row>
    <row r="32" spans="2:11" ht="15" customHeight="1">
      <c r="B32" s="253"/>
      <c r="C32" s="254"/>
      <c r="D32" s="374" t="s">
        <v>744</v>
      </c>
      <c r="E32" s="374"/>
      <c r="F32" s="374"/>
      <c r="G32" s="374"/>
      <c r="H32" s="374"/>
      <c r="I32" s="374"/>
      <c r="J32" s="374"/>
      <c r="K32" s="250"/>
    </row>
    <row r="33" spans="2:11" ht="15" customHeight="1">
      <c r="B33" s="253"/>
      <c r="C33" s="254"/>
      <c r="D33" s="374" t="s">
        <v>745</v>
      </c>
      <c r="E33" s="374"/>
      <c r="F33" s="374"/>
      <c r="G33" s="374"/>
      <c r="H33" s="374"/>
      <c r="I33" s="374"/>
      <c r="J33" s="374"/>
      <c r="K33" s="250"/>
    </row>
    <row r="34" spans="2:11" ht="15" customHeight="1">
      <c r="B34" s="253"/>
      <c r="C34" s="254"/>
      <c r="D34" s="252"/>
      <c r="E34" s="256" t="s">
        <v>134</v>
      </c>
      <c r="F34" s="252"/>
      <c r="G34" s="374" t="s">
        <v>746</v>
      </c>
      <c r="H34" s="374"/>
      <c r="I34" s="374"/>
      <c r="J34" s="374"/>
      <c r="K34" s="250"/>
    </row>
    <row r="35" spans="2:11" ht="30.75" customHeight="1">
      <c r="B35" s="253"/>
      <c r="C35" s="254"/>
      <c r="D35" s="252"/>
      <c r="E35" s="256" t="s">
        <v>747</v>
      </c>
      <c r="F35" s="252"/>
      <c r="G35" s="374" t="s">
        <v>748</v>
      </c>
      <c r="H35" s="374"/>
      <c r="I35" s="374"/>
      <c r="J35" s="374"/>
      <c r="K35" s="250"/>
    </row>
    <row r="36" spans="2:11" ht="15" customHeight="1">
      <c r="B36" s="253"/>
      <c r="C36" s="254"/>
      <c r="D36" s="252"/>
      <c r="E36" s="256" t="s">
        <v>57</v>
      </c>
      <c r="F36" s="252"/>
      <c r="G36" s="374" t="s">
        <v>749</v>
      </c>
      <c r="H36" s="374"/>
      <c r="I36" s="374"/>
      <c r="J36" s="374"/>
      <c r="K36" s="250"/>
    </row>
    <row r="37" spans="2:11" ht="15" customHeight="1">
      <c r="B37" s="253"/>
      <c r="C37" s="254"/>
      <c r="D37" s="252"/>
      <c r="E37" s="256" t="s">
        <v>135</v>
      </c>
      <c r="F37" s="252"/>
      <c r="G37" s="374" t="s">
        <v>750</v>
      </c>
      <c r="H37" s="374"/>
      <c r="I37" s="374"/>
      <c r="J37" s="374"/>
      <c r="K37" s="250"/>
    </row>
    <row r="38" spans="2:11" ht="15" customHeight="1">
      <c r="B38" s="253"/>
      <c r="C38" s="254"/>
      <c r="D38" s="252"/>
      <c r="E38" s="256" t="s">
        <v>136</v>
      </c>
      <c r="F38" s="252"/>
      <c r="G38" s="374" t="s">
        <v>751</v>
      </c>
      <c r="H38" s="374"/>
      <c r="I38" s="374"/>
      <c r="J38" s="374"/>
      <c r="K38" s="250"/>
    </row>
    <row r="39" spans="2:11" ht="15" customHeight="1">
      <c r="B39" s="253"/>
      <c r="C39" s="254"/>
      <c r="D39" s="252"/>
      <c r="E39" s="256" t="s">
        <v>137</v>
      </c>
      <c r="F39" s="252"/>
      <c r="G39" s="374" t="s">
        <v>752</v>
      </c>
      <c r="H39" s="374"/>
      <c r="I39" s="374"/>
      <c r="J39" s="374"/>
      <c r="K39" s="250"/>
    </row>
    <row r="40" spans="2:11" ht="15" customHeight="1">
      <c r="B40" s="253"/>
      <c r="C40" s="254"/>
      <c r="D40" s="252"/>
      <c r="E40" s="256" t="s">
        <v>753</v>
      </c>
      <c r="F40" s="252"/>
      <c r="G40" s="374" t="s">
        <v>754</v>
      </c>
      <c r="H40" s="374"/>
      <c r="I40" s="374"/>
      <c r="J40" s="374"/>
      <c r="K40" s="250"/>
    </row>
    <row r="41" spans="2:11" ht="15" customHeight="1">
      <c r="B41" s="253"/>
      <c r="C41" s="254"/>
      <c r="D41" s="252"/>
      <c r="E41" s="256"/>
      <c r="F41" s="252"/>
      <c r="G41" s="374" t="s">
        <v>755</v>
      </c>
      <c r="H41" s="374"/>
      <c r="I41" s="374"/>
      <c r="J41" s="374"/>
      <c r="K41" s="250"/>
    </row>
    <row r="42" spans="2:11" ht="15" customHeight="1">
      <c r="B42" s="253"/>
      <c r="C42" s="254"/>
      <c r="D42" s="252"/>
      <c r="E42" s="256" t="s">
        <v>756</v>
      </c>
      <c r="F42" s="252"/>
      <c r="G42" s="374" t="s">
        <v>757</v>
      </c>
      <c r="H42" s="374"/>
      <c r="I42" s="374"/>
      <c r="J42" s="374"/>
      <c r="K42" s="250"/>
    </row>
    <row r="43" spans="2:11" ht="15" customHeight="1">
      <c r="B43" s="253"/>
      <c r="C43" s="254"/>
      <c r="D43" s="252"/>
      <c r="E43" s="256" t="s">
        <v>139</v>
      </c>
      <c r="F43" s="252"/>
      <c r="G43" s="374" t="s">
        <v>758</v>
      </c>
      <c r="H43" s="374"/>
      <c r="I43" s="374"/>
      <c r="J43" s="374"/>
      <c r="K43" s="250"/>
    </row>
    <row r="44" spans="2:11" ht="12.75" customHeight="1">
      <c r="B44" s="253"/>
      <c r="C44" s="254"/>
      <c r="D44" s="252"/>
      <c r="E44" s="252"/>
      <c r="F44" s="252"/>
      <c r="G44" s="252"/>
      <c r="H44" s="252"/>
      <c r="I44" s="252"/>
      <c r="J44" s="252"/>
      <c r="K44" s="250"/>
    </row>
    <row r="45" spans="2:11" ht="15" customHeight="1">
      <c r="B45" s="253"/>
      <c r="C45" s="254"/>
      <c r="D45" s="374" t="s">
        <v>759</v>
      </c>
      <c r="E45" s="374"/>
      <c r="F45" s="374"/>
      <c r="G45" s="374"/>
      <c r="H45" s="374"/>
      <c r="I45" s="374"/>
      <c r="J45" s="374"/>
      <c r="K45" s="250"/>
    </row>
    <row r="46" spans="2:11" ht="15" customHeight="1">
      <c r="B46" s="253"/>
      <c r="C46" s="254"/>
      <c r="D46" s="254"/>
      <c r="E46" s="374" t="s">
        <v>760</v>
      </c>
      <c r="F46" s="374"/>
      <c r="G46" s="374"/>
      <c r="H46" s="374"/>
      <c r="I46" s="374"/>
      <c r="J46" s="374"/>
      <c r="K46" s="250"/>
    </row>
    <row r="47" spans="2:11" ht="15" customHeight="1">
      <c r="B47" s="253"/>
      <c r="C47" s="254"/>
      <c r="D47" s="254"/>
      <c r="E47" s="374" t="s">
        <v>761</v>
      </c>
      <c r="F47" s="374"/>
      <c r="G47" s="374"/>
      <c r="H47" s="374"/>
      <c r="I47" s="374"/>
      <c r="J47" s="374"/>
      <c r="K47" s="250"/>
    </row>
    <row r="48" spans="2:11" ht="15" customHeight="1">
      <c r="B48" s="253"/>
      <c r="C48" s="254"/>
      <c r="D48" s="254"/>
      <c r="E48" s="374" t="s">
        <v>762</v>
      </c>
      <c r="F48" s="374"/>
      <c r="G48" s="374"/>
      <c r="H48" s="374"/>
      <c r="I48" s="374"/>
      <c r="J48" s="374"/>
      <c r="K48" s="250"/>
    </row>
    <row r="49" spans="2:11" ht="15" customHeight="1">
      <c r="B49" s="253"/>
      <c r="C49" s="254"/>
      <c r="D49" s="374" t="s">
        <v>763</v>
      </c>
      <c r="E49" s="374"/>
      <c r="F49" s="374"/>
      <c r="G49" s="374"/>
      <c r="H49" s="374"/>
      <c r="I49" s="374"/>
      <c r="J49" s="374"/>
      <c r="K49" s="250"/>
    </row>
    <row r="50" spans="2:11" ht="25.5" customHeight="1">
      <c r="B50" s="249"/>
      <c r="C50" s="375" t="s">
        <v>764</v>
      </c>
      <c r="D50" s="375"/>
      <c r="E50" s="375"/>
      <c r="F50" s="375"/>
      <c r="G50" s="375"/>
      <c r="H50" s="375"/>
      <c r="I50" s="375"/>
      <c r="J50" s="375"/>
      <c r="K50" s="250"/>
    </row>
    <row r="51" spans="2:11" ht="5.25" customHeight="1">
      <c r="B51" s="249"/>
      <c r="C51" s="251"/>
      <c r="D51" s="251"/>
      <c r="E51" s="251"/>
      <c r="F51" s="251"/>
      <c r="G51" s="251"/>
      <c r="H51" s="251"/>
      <c r="I51" s="251"/>
      <c r="J51" s="251"/>
      <c r="K51" s="250"/>
    </row>
    <row r="52" spans="2:11" ht="15" customHeight="1">
      <c r="B52" s="249"/>
      <c r="C52" s="374" t="s">
        <v>765</v>
      </c>
      <c r="D52" s="374"/>
      <c r="E52" s="374"/>
      <c r="F52" s="374"/>
      <c r="G52" s="374"/>
      <c r="H52" s="374"/>
      <c r="I52" s="374"/>
      <c r="J52" s="374"/>
      <c r="K52" s="250"/>
    </row>
    <row r="53" spans="2:11" ht="15" customHeight="1">
      <c r="B53" s="249"/>
      <c r="C53" s="374" t="s">
        <v>766</v>
      </c>
      <c r="D53" s="374"/>
      <c r="E53" s="374"/>
      <c r="F53" s="374"/>
      <c r="G53" s="374"/>
      <c r="H53" s="374"/>
      <c r="I53" s="374"/>
      <c r="J53" s="374"/>
      <c r="K53" s="250"/>
    </row>
    <row r="54" spans="2:11" ht="12.75" customHeight="1">
      <c r="B54" s="249"/>
      <c r="C54" s="252"/>
      <c r="D54" s="252"/>
      <c r="E54" s="252"/>
      <c r="F54" s="252"/>
      <c r="G54" s="252"/>
      <c r="H54" s="252"/>
      <c r="I54" s="252"/>
      <c r="J54" s="252"/>
      <c r="K54" s="250"/>
    </row>
    <row r="55" spans="2:11" ht="15" customHeight="1">
      <c r="B55" s="249"/>
      <c r="C55" s="374" t="s">
        <v>767</v>
      </c>
      <c r="D55" s="374"/>
      <c r="E55" s="374"/>
      <c r="F55" s="374"/>
      <c r="G55" s="374"/>
      <c r="H55" s="374"/>
      <c r="I55" s="374"/>
      <c r="J55" s="374"/>
      <c r="K55" s="250"/>
    </row>
    <row r="56" spans="2:11" ht="15" customHeight="1">
      <c r="B56" s="249"/>
      <c r="C56" s="254"/>
      <c r="D56" s="374" t="s">
        <v>768</v>
      </c>
      <c r="E56" s="374"/>
      <c r="F56" s="374"/>
      <c r="G56" s="374"/>
      <c r="H56" s="374"/>
      <c r="I56" s="374"/>
      <c r="J56" s="374"/>
      <c r="K56" s="250"/>
    </row>
    <row r="57" spans="2:11" ht="15" customHeight="1">
      <c r="B57" s="249"/>
      <c r="C57" s="254"/>
      <c r="D57" s="374" t="s">
        <v>769</v>
      </c>
      <c r="E57" s="374"/>
      <c r="F57" s="374"/>
      <c r="G57" s="374"/>
      <c r="H57" s="374"/>
      <c r="I57" s="374"/>
      <c r="J57" s="374"/>
      <c r="K57" s="250"/>
    </row>
    <row r="58" spans="2:11" ht="15" customHeight="1">
      <c r="B58" s="249"/>
      <c r="C58" s="254"/>
      <c r="D58" s="374" t="s">
        <v>770</v>
      </c>
      <c r="E58" s="374"/>
      <c r="F58" s="374"/>
      <c r="G58" s="374"/>
      <c r="H58" s="374"/>
      <c r="I58" s="374"/>
      <c r="J58" s="374"/>
      <c r="K58" s="250"/>
    </row>
    <row r="59" spans="2:11" ht="15" customHeight="1">
      <c r="B59" s="249"/>
      <c r="C59" s="254"/>
      <c r="D59" s="374" t="s">
        <v>771</v>
      </c>
      <c r="E59" s="374"/>
      <c r="F59" s="374"/>
      <c r="G59" s="374"/>
      <c r="H59" s="374"/>
      <c r="I59" s="374"/>
      <c r="J59" s="374"/>
      <c r="K59" s="250"/>
    </row>
    <row r="60" spans="2:11" ht="15" customHeight="1">
      <c r="B60" s="249"/>
      <c r="C60" s="254"/>
      <c r="D60" s="373" t="s">
        <v>772</v>
      </c>
      <c r="E60" s="373"/>
      <c r="F60" s="373"/>
      <c r="G60" s="373"/>
      <c r="H60" s="373"/>
      <c r="I60" s="373"/>
      <c r="J60" s="373"/>
      <c r="K60" s="250"/>
    </row>
    <row r="61" spans="2:11" ht="15" customHeight="1">
      <c r="B61" s="249"/>
      <c r="C61" s="254"/>
      <c r="D61" s="374" t="s">
        <v>773</v>
      </c>
      <c r="E61" s="374"/>
      <c r="F61" s="374"/>
      <c r="G61" s="374"/>
      <c r="H61" s="374"/>
      <c r="I61" s="374"/>
      <c r="J61" s="374"/>
      <c r="K61" s="250"/>
    </row>
    <row r="62" spans="2:11" ht="12.75" customHeight="1">
      <c r="B62" s="249"/>
      <c r="C62" s="254"/>
      <c r="D62" s="254"/>
      <c r="E62" s="257"/>
      <c r="F62" s="254"/>
      <c r="G62" s="254"/>
      <c r="H62" s="254"/>
      <c r="I62" s="254"/>
      <c r="J62" s="254"/>
      <c r="K62" s="250"/>
    </row>
    <row r="63" spans="2:11" ht="15" customHeight="1">
      <c r="B63" s="249"/>
      <c r="C63" s="254"/>
      <c r="D63" s="374" t="s">
        <v>774</v>
      </c>
      <c r="E63" s="374"/>
      <c r="F63" s="374"/>
      <c r="G63" s="374"/>
      <c r="H63" s="374"/>
      <c r="I63" s="374"/>
      <c r="J63" s="374"/>
      <c r="K63" s="250"/>
    </row>
    <row r="64" spans="2:11" ht="15" customHeight="1">
      <c r="B64" s="249"/>
      <c r="C64" s="254"/>
      <c r="D64" s="373" t="s">
        <v>775</v>
      </c>
      <c r="E64" s="373"/>
      <c r="F64" s="373"/>
      <c r="G64" s="373"/>
      <c r="H64" s="373"/>
      <c r="I64" s="373"/>
      <c r="J64" s="373"/>
      <c r="K64" s="250"/>
    </row>
    <row r="65" spans="2:11" ht="15" customHeight="1">
      <c r="B65" s="249"/>
      <c r="C65" s="254"/>
      <c r="D65" s="374" t="s">
        <v>776</v>
      </c>
      <c r="E65" s="374"/>
      <c r="F65" s="374"/>
      <c r="G65" s="374"/>
      <c r="H65" s="374"/>
      <c r="I65" s="374"/>
      <c r="J65" s="374"/>
      <c r="K65" s="250"/>
    </row>
    <row r="66" spans="2:11" ht="15" customHeight="1">
      <c r="B66" s="249"/>
      <c r="C66" s="254"/>
      <c r="D66" s="374" t="s">
        <v>777</v>
      </c>
      <c r="E66" s="374"/>
      <c r="F66" s="374"/>
      <c r="G66" s="374"/>
      <c r="H66" s="374"/>
      <c r="I66" s="374"/>
      <c r="J66" s="374"/>
      <c r="K66" s="250"/>
    </row>
    <row r="67" spans="2:11" ht="15" customHeight="1">
      <c r="B67" s="249"/>
      <c r="C67" s="254"/>
      <c r="D67" s="374" t="s">
        <v>778</v>
      </c>
      <c r="E67" s="374"/>
      <c r="F67" s="374"/>
      <c r="G67" s="374"/>
      <c r="H67" s="374"/>
      <c r="I67" s="374"/>
      <c r="J67" s="374"/>
      <c r="K67" s="250"/>
    </row>
    <row r="68" spans="2:11" ht="15" customHeight="1">
      <c r="B68" s="249"/>
      <c r="C68" s="254"/>
      <c r="D68" s="374" t="s">
        <v>779</v>
      </c>
      <c r="E68" s="374"/>
      <c r="F68" s="374"/>
      <c r="G68" s="374"/>
      <c r="H68" s="374"/>
      <c r="I68" s="374"/>
      <c r="J68" s="374"/>
      <c r="K68" s="250"/>
    </row>
    <row r="69" spans="2:11" ht="12.75" customHeight="1">
      <c r="B69" s="258"/>
      <c r="C69" s="259"/>
      <c r="D69" s="259"/>
      <c r="E69" s="259"/>
      <c r="F69" s="259"/>
      <c r="G69" s="259"/>
      <c r="H69" s="259"/>
      <c r="I69" s="259"/>
      <c r="J69" s="259"/>
      <c r="K69" s="260"/>
    </row>
    <row r="70" spans="2:11" ht="18.75" customHeight="1">
      <c r="B70" s="261"/>
      <c r="C70" s="261"/>
      <c r="D70" s="261"/>
      <c r="E70" s="261"/>
      <c r="F70" s="261"/>
      <c r="G70" s="261"/>
      <c r="H70" s="261"/>
      <c r="I70" s="261"/>
      <c r="J70" s="261"/>
      <c r="K70" s="262"/>
    </row>
    <row r="71" spans="2:11" ht="18.75" customHeight="1"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  <row r="72" spans="2:11" ht="7.5" customHeight="1">
      <c r="B72" s="263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ht="45" customHeight="1">
      <c r="B73" s="266"/>
      <c r="C73" s="372" t="s">
        <v>102</v>
      </c>
      <c r="D73" s="372"/>
      <c r="E73" s="372"/>
      <c r="F73" s="372"/>
      <c r="G73" s="372"/>
      <c r="H73" s="372"/>
      <c r="I73" s="372"/>
      <c r="J73" s="372"/>
      <c r="K73" s="267"/>
    </row>
    <row r="74" spans="2:11" ht="17.25" customHeight="1">
      <c r="B74" s="266"/>
      <c r="C74" s="268" t="s">
        <v>780</v>
      </c>
      <c r="D74" s="268"/>
      <c r="E74" s="268"/>
      <c r="F74" s="268" t="s">
        <v>781</v>
      </c>
      <c r="G74" s="269"/>
      <c r="H74" s="268" t="s">
        <v>135</v>
      </c>
      <c r="I74" s="268" t="s">
        <v>61</v>
      </c>
      <c r="J74" s="268" t="s">
        <v>782</v>
      </c>
      <c r="K74" s="267"/>
    </row>
    <row r="75" spans="2:11" ht="17.25" customHeight="1">
      <c r="B75" s="266"/>
      <c r="C75" s="270" t="s">
        <v>783</v>
      </c>
      <c r="D75" s="270"/>
      <c r="E75" s="270"/>
      <c r="F75" s="271" t="s">
        <v>784</v>
      </c>
      <c r="G75" s="272"/>
      <c r="H75" s="270"/>
      <c r="I75" s="270"/>
      <c r="J75" s="270" t="s">
        <v>785</v>
      </c>
      <c r="K75" s="267"/>
    </row>
    <row r="76" spans="2:11" ht="5.25" customHeight="1">
      <c r="B76" s="266"/>
      <c r="C76" s="273"/>
      <c r="D76" s="273"/>
      <c r="E76" s="273"/>
      <c r="F76" s="273"/>
      <c r="G76" s="274"/>
      <c r="H76" s="273"/>
      <c r="I76" s="273"/>
      <c r="J76" s="273"/>
      <c r="K76" s="267"/>
    </row>
    <row r="77" spans="2:11" ht="15" customHeight="1">
      <c r="B77" s="266"/>
      <c r="C77" s="256" t="s">
        <v>57</v>
      </c>
      <c r="D77" s="273"/>
      <c r="E77" s="273"/>
      <c r="F77" s="275" t="s">
        <v>786</v>
      </c>
      <c r="G77" s="274"/>
      <c r="H77" s="256" t="s">
        <v>787</v>
      </c>
      <c r="I77" s="256" t="s">
        <v>788</v>
      </c>
      <c r="J77" s="256">
        <v>20</v>
      </c>
      <c r="K77" s="267"/>
    </row>
    <row r="78" spans="2:11" ht="15" customHeight="1">
      <c r="B78" s="266"/>
      <c r="C78" s="256" t="s">
        <v>789</v>
      </c>
      <c r="D78" s="256"/>
      <c r="E78" s="256"/>
      <c r="F78" s="275" t="s">
        <v>786</v>
      </c>
      <c r="G78" s="274"/>
      <c r="H78" s="256" t="s">
        <v>790</v>
      </c>
      <c r="I78" s="256" t="s">
        <v>788</v>
      </c>
      <c r="J78" s="256">
        <v>120</v>
      </c>
      <c r="K78" s="267"/>
    </row>
    <row r="79" spans="2:11" ht="15" customHeight="1">
      <c r="B79" s="276"/>
      <c r="C79" s="256" t="s">
        <v>791</v>
      </c>
      <c r="D79" s="256"/>
      <c r="E79" s="256"/>
      <c r="F79" s="275" t="s">
        <v>792</v>
      </c>
      <c r="G79" s="274"/>
      <c r="H79" s="256" t="s">
        <v>793</v>
      </c>
      <c r="I79" s="256" t="s">
        <v>788</v>
      </c>
      <c r="J79" s="256">
        <v>50</v>
      </c>
      <c r="K79" s="267"/>
    </row>
    <row r="80" spans="2:11" ht="15" customHeight="1">
      <c r="B80" s="276"/>
      <c r="C80" s="256" t="s">
        <v>794</v>
      </c>
      <c r="D80" s="256"/>
      <c r="E80" s="256"/>
      <c r="F80" s="275" t="s">
        <v>786</v>
      </c>
      <c r="G80" s="274"/>
      <c r="H80" s="256" t="s">
        <v>795</v>
      </c>
      <c r="I80" s="256" t="s">
        <v>796</v>
      </c>
      <c r="J80" s="256"/>
      <c r="K80" s="267"/>
    </row>
    <row r="81" spans="2:11" ht="15" customHeight="1">
      <c r="B81" s="276"/>
      <c r="C81" s="277" t="s">
        <v>797</v>
      </c>
      <c r="D81" s="277"/>
      <c r="E81" s="277"/>
      <c r="F81" s="278" t="s">
        <v>792</v>
      </c>
      <c r="G81" s="277"/>
      <c r="H81" s="277" t="s">
        <v>798</v>
      </c>
      <c r="I81" s="277" t="s">
        <v>788</v>
      </c>
      <c r="J81" s="277">
        <v>15</v>
      </c>
      <c r="K81" s="267"/>
    </row>
    <row r="82" spans="2:11" ht="15" customHeight="1">
      <c r="B82" s="276"/>
      <c r="C82" s="277" t="s">
        <v>799</v>
      </c>
      <c r="D82" s="277"/>
      <c r="E82" s="277"/>
      <c r="F82" s="278" t="s">
        <v>792</v>
      </c>
      <c r="G82" s="277"/>
      <c r="H82" s="277" t="s">
        <v>800</v>
      </c>
      <c r="I82" s="277" t="s">
        <v>788</v>
      </c>
      <c r="J82" s="277">
        <v>15</v>
      </c>
      <c r="K82" s="267"/>
    </row>
    <row r="83" spans="2:11" ht="15" customHeight="1">
      <c r="B83" s="276"/>
      <c r="C83" s="277" t="s">
        <v>801</v>
      </c>
      <c r="D83" s="277"/>
      <c r="E83" s="277"/>
      <c r="F83" s="278" t="s">
        <v>792</v>
      </c>
      <c r="G83" s="277"/>
      <c r="H83" s="277" t="s">
        <v>802</v>
      </c>
      <c r="I83" s="277" t="s">
        <v>788</v>
      </c>
      <c r="J83" s="277">
        <v>20</v>
      </c>
      <c r="K83" s="267"/>
    </row>
    <row r="84" spans="2:11" ht="15" customHeight="1">
      <c r="B84" s="276"/>
      <c r="C84" s="277" t="s">
        <v>803</v>
      </c>
      <c r="D84" s="277"/>
      <c r="E84" s="277"/>
      <c r="F84" s="278" t="s">
        <v>792</v>
      </c>
      <c r="G84" s="277"/>
      <c r="H84" s="277" t="s">
        <v>804</v>
      </c>
      <c r="I84" s="277" t="s">
        <v>788</v>
      </c>
      <c r="J84" s="277">
        <v>20</v>
      </c>
      <c r="K84" s="267"/>
    </row>
    <row r="85" spans="2:11" ht="15" customHeight="1">
      <c r="B85" s="276"/>
      <c r="C85" s="256" t="s">
        <v>805</v>
      </c>
      <c r="D85" s="256"/>
      <c r="E85" s="256"/>
      <c r="F85" s="275" t="s">
        <v>792</v>
      </c>
      <c r="G85" s="274"/>
      <c r="H85" s="256" t="s">
        <v>806</v>
      </c>
      <c r="I85" s="256" t="s">
        <v>788</v>
      </c>
      <c r="J85" s="256">
        <v>50</v>
      </c>
      <c r="K85" s="267"/>
    </row>
    <row r="86" spans="2:11" ht="15" customHeight="1">
      <c r="B86" s="276"/>
      <c r="C86" s="256" t="s">
        <v>807</v>
      </c>
      <c r="D86" s="256"/>
      <c r="E86" s="256"/>
      <c r="F86" s="275" t="s">
        <v>792</v>
      </c>
      <c r="G86" s="274"/>
      <c r="H86" s="256" t="s">
        <v>808</v>
      </c>
      <c r="I86" s="256" t="s">
        <v>788</v>
      </c>
      <c r="J86" s="256">
        <v>20</v>
      </c>
      <c r="K86" s="267"/>
    </row>
    <row r="87" spans="2:11" ht="15" customHeight="1">
      <c r="B87" s="276"/>
      <c r="C87" s="256" t="s">
        <v>809</v>
      </c>
      <c r="D87" s="256"/>
      <c r="E87" s="256"/>
      <c r="F87" s="275" t="s">
        <v>792</v>
      </c>
      <c r="G87" s="274"/>
      <c r="H87" s="256" t="s">
        <v>810</v>
      </c>
      <c r="I87" s="256" t="s">
        <v>788</v>
      </c>
      <c r="J87" s="256">
        <v>20</v>
      </c>
      <c r="K87" s="267"/>
    </row>
    <row r="88" spans="2:11" ht="15" customHeight="1">
      <c r="B88" s="276"/>
      <c r="C88" s="256" t="s">
        <v>811</v>
      </c>
      <c r="D88" s="256"/>
      <c r="E88" s="256"/>
      <c r="F88" s="275" t="s">
        <v>792</v>
      </c>
      <c r="G88" s="274"/>
      <c r="H88" s="256" t="s">
        <v>812</v>
      </c>
      <c r="I88" s="256" t="s">
        <v>788</v>
      </c>
      <c r="J88" s="256">
        <v>50</v>
      </c>
      <c r="K88" s="267"/>
    </row>
    <row r="89" spans="2:11" ht="15" customHeight="1">
      <c r="B89" s="276"/>
      <c r="C89" s="256" t="s">
        <v>813</v>
      </c>
      <c r="D89" s="256"/>
      <c r="E89" s="256"/>
      <c r="F89" s="275" t="s">
        <v>792</v>
      </c>
      <c r="G89" s="274"/>
      <c r="H89" s="256" t="s">
        <v>813</v>
      </c>
      <c r="I89" s="256" t="s">
        <v>788</v>
      </c>
      <c r="J89" s="256">
        <v>50</v>
      </c>
      <c r="K89" s="267"/>
    </row>
    <row r="90" spans="2:11" ht="15" customHeight="1">
      <c r="B90" s="276"/>
      <c r="C90" s="256" t="s">
        <v>140</v>
      </c>
      <c r="D90" s="256"/>
      <c r="E90" s="256"/>
      <c r="F90" s="275" t="s">
        <v>792</v>
      </c>
      <c r="G90" s="274"/>
      <c r="H90" s="256" t="s">
        <v>814</v>
      </c>
      <c r="I90" s="256" t="s">
        <v>788</v>
      </c>
      <c r="J90" s="256">
        <v>255</v>
      </c>
      <c r="K90" s="267"/>
    </row>
    <row r="91" spans="2:11" ht="15" customHeight="1">
      <c r="B91" s="276"/>
      <c r="C91" s="256" t="s">
        <v>815</v>
      </c>
      <c r="D91" s="256"/>
      <c r="E91" s="256"/>
      <c r="F91" s="275" t="s">
        <v>786</v>
      </c>
      <c r="G91" s="274"/>
      <c r="H91" s="256" t="s">
        <v>816</v>
      </c>
      <c r="I91" s="256" t="s">
        <v>817</v>
      </c>
      <c r="J91" s="256"/>
      <c r="K91" s="267"/>
    </row>
    <row r="92" spans="2:11" ht="15" customHeight="1">
      <c r="B92" s="276"/>
      <c r="C92" s="256" t="s">
        <v>818</v>
      </c>
      <c r="D92" s="256"/>
      <c r="E92" s="256"/>
      <c r="F92" s="275" t="s">
        <v>786</v>
      </c>
      <c r="G92" s="274"/>
      <c r="H92" s="256" t="s">
        <v>819</v>
      </c>
      <c r="I92" s="256" t="s">
        <v>820</v>
      </c>
      <c r="J92" s="256"/>
      <c r="K92" s="267"/>
    </row>
    <row r="93" spans="2:11" ht="15" customHeight="1">
      <c r="B93" s="276"/>
      <c r="C93" s="256" t="s">
        <v>821</v>
      </c>
      <c r="D93" s="256"/>
      <c r="E93" s="256"/>
      <c r="F93" s="275" t="s">
        <v>786</v>
      </c>
      <c r="G93" s="274"/>
      <c r="H93" s="256" t="s">
        <v>821</v>
      </c>
      <c r="I93" s="256" t="s">
        <v>820</v>
      </c>
      <c r="J93" s="256"/>
      <c r="K93" s="267"/>
    </row>
    <row r="94" spans="2:11" ht="15" customHeight="1">
      <c r="B94" s="276"/>
      <c r="C94" s="256" t="s">
        <v>42</v>
      </c>
      <c r="D94" s="256"/>
      <c r="E94" s="256"/>
      <c r="F94" s="275" t="s">
        <v>786</v>
      </c>
      <c r="G94" s="274"/>
      <c r="H94" s="256" t="s">
        <v>822</v>
      </c>
      <c r="I94" s="256" t="s">
        <v>820</v>
      </c>
      <c r="J94" s="256"/>
      <c r="K94" s="267"/>
    </row>
    <row r="95" spans="2:11" ht="15" customHeight="1">
      <c r="B95" s="276"/>
      <c r="C95" s="256" t="s">
        <v>52</v>
      </c>
      <c r="D95" s="256"/>
      <c r="E95" s="256"/>
      <c r="F95" s="275" t="s">
        <v>786</v>
      </c>
      <c r="G95" s="274"/>
      <c r="H95" s="256" t="s">
        <v>823</v>
      </c>
      <c r="I95" s="256" t="s">
        <v>820</v>
      </c>
      <c r="J95" s="256"/>
      <c r="K95" s="267"/>
    </row>
    <row r="96" spans="2:11" ht="15" customHeight="1">
      <c r="B96" s="279"/>
      <c r="C96" s="280"/>
      <c r="D96" s="280"/>
      <c r="E96" s="280"/>
      <c r="F96" s="280"/>
      <c r="G96" s="280"/>
      <c r="H96" s="280"/>
      <c r="I96" s="280"/>
      <c r="J96" s="280"/>
      <c r="K96" s="281"/>
    </row>
    <row r="97" spans="2:11" ht="18.75" customHeight="1">
      <c r="B97" s="282"/>
      <c r="C97" s="283"/>
      <c r="D97" s="283"/>
      <c r="E97" s="283"/>
      <c r="F97" s="283"/>
      <c r="G97" s="283"/>
      <c r="H97" s="283"/>
      <c r="I97" s="283"/>
      <c r="J97" s="283"/>
      <c r="K97" s="282"/>
    </row>
    <row r="98" spans="2:11" ht="18.75" customHeight="1">
      <c r="B98" s="262"/>
      <c r="C98" s="262"/>
      <c r="D98" s="262"/>
      <c r="E98" s="262"/>
      <c r="F98" s="262"/>
      <c r="G98" s="262"/>
      <c r="H98" s="262"/>
      <c r="I98" s="262"/>
      <c r="J98" s="262"/>
      <c r="K98" s="262"/>
    </row>
    <row r="99" spans="2:11" ht="7.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5"/>
    </row>
    <row r="100" spans="2:11" ht="45" customHeight="1">
      <c r="B100" s="266"/>
      <c r="C100" s="372" t="s">
        <v>824</v>
      </c>
      <c r="D100" s="372"/>
      <c r="E100" s="372"/>
      <c r="F100" s="372"/>
      <c r="G100" s="372"/>
      <c r="H100" s="372"/>
      <c r="I100" s="372"/>
      <c r="J100" s="372"/>
      <c r="K100" s="267"/>
    </row>
    <row r="101" spans="2:11" ht="17.25" customHeight="1">
      <c r="B101" s="266"/>
      <c r="C101" s="268" t="s">
        <v>780</v>
      </c>
      <c r="D101" s="268"/>
      <c r="E101" s="268"/>
      <c r="F101" s="268" t="s">
        <v>781</v>
      </c>
      <c r="G101" s="269"/>
      <c r="H101" s="268" t="s">
        <v>135</v>
      </c>
      <c r="I101" s="268" t="s">
        <v>61</v>
      </c>
      <c r="J101" s="268" t="s">
        <v>782</v>
      </c>
      <c r="K101" s="267"/>
    </row>
    <row r="102" spans="2:11" ht="17.25" customHeight="1">
      <c r="B102" s="266"/>
      <c r="C102" s="270" t="s">
        <v>783</v>
      </c>
      <c r="D102" s="270"/>
      <c r="E102" s="270"/>
      <c r="F102" s="271" t="s">
        <v>784</v>
      </c>
      <c r="G102" s="272"/>
      <c r="H102" s="270"/>
      <c r="I102" s="270"/>
      <c r="J102" s="270" t="s">
        <v>785</v>
      </c>
      <c r="K102" s="267"/>
    </row>
    <row r="103" spans="2:11" ht="5.25" customHeight="1">
      <c r="B103" s="266"/>
      <c r="C103" s="268"/>
      <c r="D103" s="268"/>
      <c r="E103" s="268"/>
      <c r="F103" s="268"/>
      <c r="G103" s="284"/>
      <c r="H103" s="268"/>
      <c r="I103" s="268"/>
      <c r="J103" s="268"/>
      <c r="K103" s="267"/>
    </row>
    <row r="104" spans="2:11" ht="15" customHeight="1">
      <c r="B104" s="266"/>
      <c r="C104" s="256" t="s">
        <v>57</v>
      </c>
      <c r="D104" s="273"/>
      <c r="E104" s="273"/>
      <c r="F104" s="275" t="s">
        <v>786</v>
      </c>
      <c r="G104" s="284"/>
      <c r="H104" s="256" t="s">
        <v>825</v>
      </c>
      <c r="I104" s="256" t="s">
        <v>788</v>
      </c>
      <c r="J104" s="256">
        <v>20</v>
      </c>
      <c r="K104" s="267"/>
    </row>
    <row r="105" spans="2:11" ht="15" customHeight="1">
      <c r="B105" s="266"/>
      <c r="C105" s="256" t="s">
        <v>789</v>
      </c>
      <c r="D105" s="256"/>
      <c r="E105" s="256"/>
      <c r="F105" s="275" t="s">
        <v>786</v>
      </c>
      <c r="G105" s="256"/>
      <c r="H105" s="256" t="s">
        <v>825</v>
      </c>
      <c r="I105" s="256" t="s">
        <v>788</v>
      </c>
      <c r="J105" s="256">
        <v>120</v>
      </c>
      <c r="K105" s="267"/>
    </row>
    <row r="106" spans="2:11" ht="15" customHeight="1">
      <c r="B106" s="276"/>
      <c r="C106" s="256" t="s">
        <v>791</v>
      </c>
      <c r="D106" s="256"/>
      <c r="E106" s="256"/>
      <c r="F106" s="275" t="s">
        <v>792</v>
      </c>
      <c r="G106" s="256"/>
      <c r="H106" s="256" t="s">
        <v>825</v>
      </c>
      <c r="I106" s="256" t="s">
        <v>788</v>
      </c>
      <c r="J106" s="256">
        <v>50</v>
      </c>
      <c r="K106" s="267"/>
    </row>
    <row r="107" spans="2:11" ht="15" customHeight="1">
      <c r="B107" s="276"/>
      <c r="C107" s="256" t="s">
        <v>794</v>
      </c>
      <c r="D107" s="256"/>
      <c r="E107" s="256"/>
      <c r="F107" s="275" t="s">
        <v>786</v>
      </c>
      <c r="G107" s="256"/>
      <c r="H107" s="256" t="s">
        <v>825</v>
      </c>
      <c r="I107" s="256" t="s">
        <v>796</v>
      </c>
      <c r="J107" s="256"/>
      <c r="K107" s="267"/>
    </row>
    <row r="108" spans="2:11" ht="15" customHeight="1">
      <c r="B108" s="276"/>
      <c r="C108" s="256" t="s">
        <v>805</v>
      </c>
      <c r="D108" s="256"/>
      <c r="E108" s="256"/>
      <c r="F108" s="275" t="s">
        <v>792</v>
      </c>
      <c r="G108" s="256"/>
      <c r="H108" s="256" t="s">
        <v>825</v>
      </c>
      <c r="I108" s="256" t="s">
        <v>788</v>
      </c>
      <c r="J108" s="256">
        <v>50</v>
      </c>
      <c r="K108" s="267"/>
    </row>
    <row r="109" spans="2:11" ht="15" customHeight="1">
      <c r="B109" s="276"/>
      <c r="C109" s="256" t="s">
        <v>813</v>
      </c>
      <c r="D109" s="256"/>
      <c r="E109" s="256"/>
      <c r="F109" s="275" t="s">
        <v>792</v>
      </c>
      <c r="G109" s="256"/>
      <c r="H109" s="256" t="s">
        <v>825</v>
      </c>
      <c r="I109" s="256" t="s">
        <v>788</v>
      </c>
      <c r="J109" s="256">
        <v>50</v>
      </c>
      <c r="K109" s="267"/>
    </row>
    <row r="110" spans="2:11" ht="15" customHeight="1">
      <c r="B110" s="276"/>
      <c r="C110" s="256" t="s">
        <v>811</v>
      </c>
      <c r="D110" s="256"/>
      <c r="E110" s="256"/>
      <c r="F110" s="275" t="s">
        <v>792</v>
      </c>
      <c r="G110" s="256"/>
      <c r="H110" s="256" t="s">
        <v>825</v>
      </c>
      <c r="I110" s="256" t="s">
        <v>788</v>
      </c>
      <c r="J110" s="256">
        <v>50</v>
      </c>
      <c r="K110" s="267"/>
    </row>
    <row r="111" spans="2:11" ht="15" customHeight="1">
      <c r="B111" s="276"/>
      <c r="C111" s="256" t="s">
        <v>57</v>
      </c>
      <c r="D111" s="256"/>
      <c r="E111" s="256"/>
      <c r="F111" s="275" t="s">
        <v>786</v>
      </c>
      <c r="G111" s="256"/>
      <c r="H111" s="256" t="s">
        <v>826</v>
      </c>
      <c r="I111" s="256" t="s">
        <v>788</v>
      </c>
      <c r="J111" s="256">
        <v>20</v>
      </c>
      <c r="K111" s="267"/>
    </row>
    <row r="112" spans="2:11" ht="15" customHeight="1">
      <c r="B112" s="276"/>
      <c r="C112" s="256" t="s">
        <v>827</v>
      </c>
      <c r="D112" s="256"/>
      <c r="E112" s="256"/>
      <c r="F112" s="275" t="s">
        <v>786</v>
      </c>
      <c r="G112" s="256"/>
      <c r="H112" s="256" t="s">
        <v>828</v>
      </c>
      <c r="I112" s="256" t="s">
        <v>788</v>
      </c>
      <c r="J112" s="256">
        <v>120</v>
      </c>
      <c r="K112" s="267"/>
    </row>
    <row r="113" spans="2:11" ht="15" customHeight="1">
      <c r="B113" s="276"/>
      <c r="C113" s="256" t="s">
        <v>42</v>
      </c>
      <c r="D113" s="256"/>
      <c r="E113" s="256"/>
      <c r="F113" s="275" t="s">
        <v>786</v>
      </c>
      <c r="G113" s="256"/>
      <c r="H113" s="256" t="s">
        <v>829</v>
      </c>
      <c r="I113" s="256" t="s">
        <v>820</v>
      </c>
      <c r="J113" s="256"/>
      <c r="K113" s="267"/>
    </row>
    <row r="114" spans="2:11" ht="15" customHeight="1">
      <c r="B114" s="276"/>
      <c r="C114" s="256" t="s">
        <v>52</v>
      </c>
      <c r="D114" s="256"/>
      <c r="E114" s="256"/>
      <c r="F114" s="275" t="s">
        <v>786</v>
      </c>
      <c r="G114" s="256"/>
      <c r="H114" s="256" t="s">
        <v>830</v>
      </c>
      <c r="I114" s="256" t="s">
        <v>820</v>
      </c>
      <c r="J114" s="256"/>
      <c r="K114" s="267"/>
    </row>
    <row r="115" spans="2:11" ht="15" customHeight="1">
      <c r="B115" s="276"/>
      <c r="C115" s="256" t="s">
        <v>61</v>
      </c>
      <c r="D115" s="256"/>
      <c r="E115" s="256"/>
      <c r="F115" s="275" t="s">
        <v>786</v>
      </c>
      <c r="G115" s="256"/>
      <c r="H115" s="256" t="s">
        <v>831</v>
      </c>
      <c r="I115" s="256" t="s">
        <v>832</v>
      </c>
      <c r="J115" s="256"/>
      <c r="K115" s="267"/>
    </row>
    <row r="116" spans="2:11" ht="15" customHeight="1">
      <c r="B116" s="279"/>
      <c r="C116" s="285"/>
      <c r="D116" s="285"/>
      <c r="E116" s="285"/>
      <c r="F116" s="285"/>
      <c r="G116" s="285"/>
      <c r="H116" s="285"/>
      <c r="I116" s="285"/>
      <c r="J116" s="285"/>
      <c r="K116" s="281"/>
    </row>
    <row r="117" spans="2:11" ht="18.75" customHeight="1">
      <c r="B117" s="286"/>
      <c r="C117" s="252"/>
      <c r="D117" s="252"/>
      <c r="E117" s="252"/>
      <c r="F117" s="287"/>
      <c r="G117" s="252"/>
      <c r="H117" s="252"/>
      <c r="I117" s="252"/>
      <c r="J117" s="252"/>
      <c r="K117" s="286"/>
    </row>
    <row r="118" spans="2:11" ht="18.75" customHeight="1">
      <c r="B118" s="262"/>
      <c r="C118" s="262"/>
      <c r="D118" s="262"/>
      <c r="E118" s="262"/>
      <c r="F118" s="262"/>
      <c r="G118" s="262"/>
      <c r="H118" s="262"/>
      <c r="I118" s="262"/>
      <c r="J118" s="262"/>
      <c r="K118" s="262"/>
    </row>
    <row r="119" spans="2:11" ht="7.5" customHeight="1">
      <c r="B119" s="288"/>
      <c r="C119" s="289"/>
      <c r="D119" s="289"/>
      <c r="E119" s="289"/>
      <c r="F119" s="289"/>
      <c r="G119" s="289"/>
      <c r="H119" s="289"/>
      <c r="I119" s="289"/>
      <c r="J119" s="289"/>
      <c r="K119" s="290"/>
    </row>
    <row r="120" spans="2:11" ht="45" customHeight="1">
      <c r="B120" s="291"/>
      <c r="C120" s="371" t="s">
        <v>833</v>
      </c>
      <c r="D120" s="371"/>
      <c r="E120" s="371"/>
      <c r="F120" s="371"/>
      <c r="G120" s="371"/>
      <c r="H120" s="371"/>
      <c r="I120" s="371"/>
      <c r="J120" s="371"/>
      <c r="K120" s="292"/>
    </row>
    <row r="121" spans="2:11" ht="17.25" customHeight="1">
      <c r="B121" s="293"/>
      <c r="C121" s="268" t="s">
        <v>780</v>
      </c>
      <c r="D121" s="268"/>
      <c r="E121" s="268"/>
      <c r="F121" s="268" t="s">
        <v>781</v>
      </c>
      <c r="G121" s="269"/>
      <c r="H121" s="268" t="s">
        <v>135</v>
      </c>
      <c r="I121" s="268" t="s">
        <v>61</v>
      </c>
      <c r="J121" s="268" t="s">
        <v>782</v>
      </c>
      <c r="K121" s="294"/>
    </row>
    <row r="122" spans="2:11" ht="17.25" customHeight="1">
      <c r="B122" s="293"/>
      <c r="C122" s="270" t="s">
        <v>783</v>
      </c>
      <c r="D122" s="270"/>
      <c r="E122" s="270"/>
      <c r="F122" s="271" t="s">
        <v>784</v>
      </c>
      <c r="G122" s="272"/>
      <c r="H122" s="270"/>
      <c r="I122" s="270"/>
      <c r="J122" s="270" t="s">
        <v>785</v>
      </c>
      <c r="K122" s="294"/>
    </row>
    <row r="123" spans="2:11" ht="5.25" customHeight="1">
      <c r="B123" s="295"/>
      <c r="C123" s="273"/>
      <c r="D123" s="273"/>
      <c r="E123" s="273"/>
      <c r="F123" s="273"/>
      <c r="G123" s="256"/>
      <c r="H123" s="273"/>
      <c r="I123" s="273"/>
      <c r="J123" s="273"/>
      <c r="K123" s="296"/>
    </row>
    <row r="124" spans="2:11" ht="15" customHeight="1">
      <c r="B124" s="295"/>
      <c r="C124" s="256" t="s">
        <v>789</v>
      </c>
      <c r="D124" s="273"/>
      <c r="E124" s="273"/>
      <c r="F124" s="275" t="s">
        <v>786</v>
      </c>
      <c r="G124" s="256"/>
      <c r="H124" s="256" t="s">
        <v>825</v>
      </c>
      <c r="I124" s="256" t="s">
        <v>788</v>
      </c>
      <c r="J124" s="256">
        <v>120</v>
      </c>
      <c r="K124" s="297"/>
    </row>
    <row r="125" spans="2:11" ht="15" customHeight="1">
      <c r="B125" s="295"/>
      <c r="C125" s="256" t="s">
        <v>834</v>
      </c>
      <c r="D125" s="256"/>
      <c r="E125" s="256"/>
      <c r="F125" s="275" t="s">
        <v>786</v>
      </c>
      <c r="G125" s="256"/>
      <c r="H125" s="256" t="s">
        <v>835</v>
      </c>
      <c r="I125" s="256" t="s">
        <v>788</v>
      </c>
      <c r="J125" s="256" t="s">
        <v>836</v>
      </c>
      <c r="K125" s="297"/>
    </row>
    <row r="126" spans="2:11" ht="15" customHeight="1">
      <c r="B126" s="295"/>
      <c r="C126" s="256" t="s">
        <v>735</v>
      </c>
      <c r="D126" s="256"/>
      <c r="E126" s="256"/>
      <c r="F126" s="275" t="s">
        <v>786</v>
      </c>
      <c r="G126" s="256"/>
      <c r="H126" s="256" t="s">
        <v>837</v>
      </c>
      <c r="I126" s="256" t="s">
        <v>788</v>
      </c>
      <c r="J126" s="256" t="s">
        <v>836</v>
      </c>
      <c r="K126" s="297"/>
    </row>
    <row r="127" spans="2:11" ht="15" customHeight="1">
      <c r="B127" s="295"/>
      <c r="C127" s="256" t="s">
        <v>797</v>
      </c>
      <c r="D127" s="256"/>
      <c r="E127" s="256"/>
      <c r="F127" s="275" t="s">
        <v>792</v>
      </c>
      <c r="G127" s="256"/>
      <c r="H127" s="256" t="s">
        <v>798</v>
      </c>
      <c r="I127" s="256" t="s">
        <v>788</v>
      </c>
      <c r="J127" s="256">
        <v>15</v>
      </c>
      <c r="K127" s="297"/>
    </row>
    <row r="128" spans="2:11" ht="15" customHeight="1">
      <c r="B128" s="295"/>
      <c r="C128" s="277" t="s">
        <v>799</v>
      </c>
      <c r="D128" s="277"/>
      <c r="E128" s="277"/>
      <c r="F128" s="278" t="s">
        <v>792</v>
      </c>
      <c r="G128" s="277"/>
      <c r="H128" s="277" t="s">
        <v>800</v>
      </c>
      <c r="I128" s="277" t="s">
        <v>788</v>
      </c>
      <c r="J128" s="277">
        <v>15</v>
      </c>
      <c r="K128" s="297"/>
    </row>
    <row r="129" spans="2:11" ht="15" customHeight="1">
      <c r="B129" s="295"/>
      <c r="C129" s="277" t="s">
        <v>801</v>
      </c>
      <c r="D129" s="277"/>
      <c r="E129" s="277"/>
      <c r="F129" s="278" t="s">
        <v>792</v>
      </c>
      <c r="G129" s="277"/>
      <c r="H129" s="277" t="s">
        <v>802</v>
      </c>
      <c r="I129" s="277" t="s">
        <v>788</v>
      </c>
      <c r="J129" s="277">
        <v>20</v>
      </c>
      <c r="K129" s="297"/>
    </row>
    <row r="130" spans="2:11" ht="15" customHeight="1">
      <c r="B130" s="295"/>
      <c r="C130" s="277" t="s">
        <v>803</v>
      </c>
      <c r="D130" s="277"/>
      <c r="E130" s="277"/>
      <c r="F130" s="278" t="s">
        <v>792</v>
      </c>
      <c r="G130" s="277"/>
      <c r="H130" s="277" t="s">
        <v>804</v>
      </c>
      <c r="I130" s="277" t="s">
        <v>788</v>
      </c>
      <c r="J130" s="277">
        <v>20</v>
      </c>
      <c r="K130" s="297"/>
    </row>
    <row r="131" spans="2:11" ht="15" customHeight="1">
      <c r="B131" s="295"/>
      <c r="C131" s="256" t="s">
        <v>791</v>
      </c>
      <c r="D131" s="256"/>
      <c r="E131" s="256"/>
      <c r="F131" s="275" t="s">
        <v>792</v>
      </c>
      <c r="G131" s="256"/>
      <c r="H131" s="256" t="s">
        <v>825</v>
      </c>
      <c r="I131" s="256" t="s">
        <v>788</v>
      </c>
      <c r="J131" s="256">
        <v>50</v>
      </c>
      <c r="K131" s="297"/>
    </row>
    <row r="132" spans="2:11" ht="15" customHeight="1">
      <c r="B132" s="295"/>
      <c r="C132" s="256" t="s">
        <v>805</v>
      </c>
      <c r="D132" s="256"/>
      <c r="E132" s="256"/>
      <c r="F132" s="275" t="s">
        <v>792</v>
      </c>
      <c r="G132" s="256"/>
      <c r="H132" s="256" t="s">
        <v>825</v>
      </c>
      <c r="I132" s="256" t="s">
        <v>788</v>
      </c>
      <c r="J132" s="256">
        <v>50</v>
      </c>
      <c r="K132" s="297"/>
    </row>
    <row r="133" spans="2:11" ht="15" customHeight="1">
      <c r="B133" s="295"/>
      <c r="C133" s="256" t="s">
        <v>811</v>
      </c>
      <c r="D133" s="256"/>
      <c r="E133" s="256"/>
      <c r="F133" s="275" t="s">
        <v>792</v>
      </c>
      <c r="G133" s="256"/>
      <c r="H133" s="256" t="s">
        <v>825</v>
      </c>
      <c r="I133" s="256" t="s">
        <v>788</v>
      </c>
      <c r="J133" s="256">
        <v>50</v>
      </c>
      <c r="K133" s="297"/>
    </row>
    <row r="134" spans="2:11" ht="15" customHeight="1">
      <c r="B134" s="295"/>
      <c r="C134" s="256" t="s">
        <v>813</v>
      </c>
      <c r="D134" s="256"/>
      <c r="E134" s="256"/>
      <c r="F134" s="275" t="s">
        <v>792</v>
      </c>
      <c r="G134" s="256"/>
      <c r="H134" s="256" t="s">
        <v>825</v>
      </c>
      <c r="I134" s="256" t="s">
        <v>788</v>
      </c>
      <c r="J134" s="256">
        <v>50</v>
      </c>
      <c r="K134" s="297"/>
    </row>
    <row r="135" spans="2:11" ht="15" customHeight="1">
      <c r="B135" s="295"/>
      <c r="C135" s="256" t="s">
        <v>140</v>
      </c>
      <c r="D135" s="256"/>
      <c r="E135" s="256"/>
      <c r="F135" s="275" t="s">
        <v>792</v>
      </c>
      <c r="G135" s="256"/>
      <c r="H135" s="256" t="s">
        <v>838</v>
      </c>
      <c r="I135" s="256" t="s">
        <v>788</v>
      </c>
      <c r="J135" s="256">
        <v>255</v>
      </c>
      <c r="K135" s="297"/>
    </row>
    <row r="136" spans="2:11" ht="15" customHeight="1">
      <c r="B136" s="295"/>
      <c r="C136" s="256" t="s">
        <v>815</v>
      </c>
      <c r="D136" s="256"/>
      <c r="E136" s="256"/>
      <c r="F136" s="275" t="s">
        <v>786</v>
      </c>
      <c r="G136" s="256"/>
      <c r="H136" s="256" t="s">
        <v>839</v>
      </c>
      <c r="I136" s="256" t="s">
        <v>817</v>
      </c>
      <c r="J136" s="256"/>
      <c r="K136" s="297"/>
    </row>
    <row r="137" spans="2:11" ht="15" customHeight="1">
      <c r="B137" s="295"/>
      <c r="C137" s="256" t="s">
        <v>818</v>
      </c>
      <c r="D137" s="256"/>
      <c r="E137" s="256"/>
      <c r="F137" s="275" t="s">
        <v>786</v>
      </c>
      <c r="G137" s="256"/>
      <c r="H137" s="256" t="s">
        <v>840</v>
      </c>
      <c r="I137" s="256" t="s">
        <v>820</v>
      </c>
      <c r="J137" s="256"/>
      <c r="K137" s="297"/>
    </row>
    <row r="138" spans="2:11" ht="15" customHeight="1">
      <c r="B138" s="295"/>
      <c r="C138" s="256" t="s">
        <v>821</v>
      </c>
      <c r="D138" s="256"/>
      <c r="E138" s="256"/>
      <c r="F138" s="275" t="s">
        <v>786</v>
      </c>
      <c r="G138" s="256"/>
      <c r="H138" s="256" t="s">
        <v>821</v>
      </c>
      <c r="I138" s="256" t="s">
        <v>820</v>
      </c>
      <c r="J138" s="256"/>
      <c r="K138" s="297"/>
    </row>
    <row r="139" spans="2:11" ht="15" customHeight="1">
      <c r="B139" s="295"/>
      <c r="C139" s="256" t="s">
        <v>42</v>
      </c>
      <c r="D139" s="256"/>
      <c r="E139" s="256"/>
      <c r="F139" s="275" t="s">
        <v>786</v>
      </c>
      <c r="G139" s="256"/>
      <c r="H139" s="256" t="s">
        <v>841</v>
      </c>
      <c r="I139" s="256" t="s">
        <v>820</v>
      </c>
      <c r="J139" s="256"/>
      <c r="K139" s="297"/>
    </row>
    <row r="140" spans="2:11" ht="15" customHeight="1">
      <c r="B140" s="295"/>
      <c r="C140" s="256" t="s">
        <v>842</v>
      </c>
      <c r="D140" s="256"/>
      <c r="E140" s="256"/>
      <c r="F140" s="275" t="s">
        <v>786</v>
      </c>
      <c r="G140" s="256"/>
      <c r="H140" s="256" t="s">
        <v>843</v>
      </c>
      <c r="I140" s="256" t="s">
        <v>820</v>
      </c>
      <c r="J140" s="256"/>
      <c r="K140" s="297"/>
    </row>
    <row r="141" spans="2:11" ht="15" customHeight="1">
      <c r="B141" s="298"/>
      <c r="C141" s="299"/>
      <c r="D141" s="299"/>
      <c r="E141" s="299"/>
      <c r="F141" s="299"/>
      <c r="G141" s="299"/>
      <c r="H141" s="299"/>
      <c r="I141" s="299"/>
      <c r="J141" s="299"/>
      <c r="K141" s="300"/>
    </row>
    <row r="142" spans="2:11" ht="18.75" customHeight="1">
      <c r="B142" s="252"/>
      <c r="C142" s="252"/>
      <c r="D142" s="252"/>
      <c r="E142" s="252"/>
      <c r="F142" s="287"/>
      <c r="G142" s="252"/>
      <c r="H142" s="252"/>
      <c r="I142" s="252"/>
      <c r="J142" s="252"/>
      <c r="K142" s="252"/>
    </row>
    <row r="143" spans="2:11" ht="18.75" customHeight="1">
      <c r="B143" s="262"/>
      <c r="C143" s="262"/>
      <c r="D143" s="262"/>
      <c r="E143" s="262"/>
      <c r="F143" s="262"/>
      <c r="G143" s="262"/>
      <c r="H143" s="262"/>
      <c r="I143" s="262"/>
      <c r="J143" s="262"/>
      <c r="K143" s="262"/>
    </row>
    <row r="144" spans="2:11" ht="7.5" customHeight="1">
      <c r="B144" s="263"/>
      <c r="C144" s="264"/>
      <c r="D144" s="264"/>
      <c r="E144" s="264"/>
      <c r="F144" s="264"/>
      <c r="G144" s="264"/>
      <c r="H144" s="264"/>
      <c r="I144" s="264"/>
      <c r="J144" s="264"/>
      <c r="K144" s="265"/>
    </row>
    <row r="145" spans="2:11" ht="45" customHeight="1">
      <c r="B145" s="266"/>
      <c r="C145" s="372" t="s">
        <v>844</v>
      </c>
      <c r="D145" s="372"/>
      <c r="E145" s="372"/>
      <c r="F145" s="372"/>
      <c r="G145" s="372"/>
      <c r="H145" s="372"/>
      <c r="I145" s="372"/>
      <c r="J145" s="372"/>
      <c r="K145" s="267"/>
    </row>
    <row r="146" spans="2:11" ht="17.25" customHeight="1">
      <c r="B146" s="266"/>
      <c r="C146" s="268" t="s">
        <v>780</v>
      </c>
      <c r="D146" s="268"/>
      <c r="E146" s="268"/>
      <c r="F146" s="268" t="s">
        <v>781</v>
      </c>
      <c r="G146" s="269"/>
      <c r="H146" s="268" t="s">
        <v>135</v>
      </c>
      <c r="I146" s="268" t="s">
        <v>61</v>
      </c>
      <c r="J146" s="268" t="s">
        <v>782</v>
      </c>
      <c r="K146" s="267"/>
    </row>
    <row r="147" spans="2:11" ht="17.25" customHeight="1">
      <c r="B147" s="266"/>
      <c r="C147" s="270" t="s">
        <v>783</v>
      </c>
      <c r="D147" s="270"/>
      <c r="E147" s="270"/>
      <c r="F147" s="271" t="s">
        <v>784</v>
      </c>
      <c r="G147" s="272"/>
      <c r="H147" s="270"/>
      <c r="I147" s="270"/>
      <c r="J147" s="270" t="s">
        <v>785</v>
      </c>
      <c r="K147" s="267"/>
    </row>
    <row r="148" spans="2:11" ht="5.25" customHeight="1">
      <c r="B148" s="276"/>
      <c r="C148" s="273"/>
      <c r="D148" s="273"/>
      <c r="E148" s="273"/>
      <c r="F148" s="273"/>
      <c r="G148" s="274"/>
      <c r="H148" s="273"/>
      <c r="I148" s="273"/>
      <c r="J148" s="273"/>
      <c r="K148" s="297"/>
    </row>
    <row r="149" spans="2:11" ht="15" customHeight="1">
      <c r="B149" s="276"/>
      <c r="C149" s="301" t="s">
        <v>789</v>
      </c>
      <c r="D149" s="256"/>
      <c r="E149" s="256"/>
      <c r="F149" s="302" t="s">
        <v>786</v>
      </c>
      <c r="G149" s="256"/>
      <c r="H149" s="301" t="s">
        <v>825</v>
      </c>
      <c r="I149" s="301" t="s">
        <v>788</v>
      </c>
      <c r="J149" s="301">
        <v>120</v>
      </c>
      <c r="K149" s="297"/>
    </row>
    <row r="150" spans="2:11" ht="15" customHeight="1">
      <c r="B150" s="276"/>
      <c r="C150" s="301" t="s">
        <v>834</v>
      </c>
      <c r="D150" s="256"/>
      <c r="E150" s="256"/>
      <c r="F150" s="302" t="s">
        <v>786</v>
      </c>
      <c r="G150" s="256"/>
      <c r="H150" s="301" t="s">
        <v>845</v>
      </c>
      <c r="I150" s="301" t="s">
        <v>788</v>
      </c>
      <c r="J150" s="301" t="s">
        <v>836</v>
      </c>
      <c r="K150" s="297"/>
    </row>
    <row r="151" spans="2:11" ht="15" customHeight="1">
      <c r="B151" s="276"/>
      <c r="C151" s="301" t="s">
        <v>735</v>
      </c>
      <c r="D151" s="256"/>
      <c r="E151" s="256"/>
      <c r="F151" s="302" t="s">
        <v>786</v>
      </c>
      <c r="G151" s="256"/>
      <c r="H151" s="301" t="s">
        <v>846</v>
      </c>
      <c r="I151" s="301" t="s">
        <v>788</v>
      </c>
      <c r="J151" s="301" t="s">
        <v>836</v>
      </c>
      <c r="K151" s="297"/>
    </row>
    <row r="152" spans="2:11" ht="15" customHeight="1">
      <c r="B152" s="276"/>
      <c r="C152" s="301" t="s">
        <v>791</v>
      </c>
      <c r="D152" s="256"/>
      <c r="E152" s="256"/>
      <c r="F152" s="302" t="s">
        <v>792</v>
      </c>
      <c r="G152" s="256"/>
      <c r="H152" s="301" t="s">
        <v>825</v>
      </c>
      <c r="I152" s="301" t="s">
        <v>788</v>
      </c>
      <c r="J152" s="301">
        <v>50</v>
      </c>
      <c r="K152" s="297"/>
    </row>
    <row r="153" spans="2:11" ht="15" customHeight="1">
      <c r="B153" s="276"/>
      <c r="C153" s="301" t="s">
        <v>794</v>
      </c>
      <c r="D153" s="256"/>
      <c r="E153" s="256"/>
      <c r="F153" s="302" t="s">
        <v>786</v>
      </c>
      <c r="G153" s="256"/>
      <c r="H153" s="301" t="s">
        <v>825</v>
      </c>
      <c r="I153" s="301" t="s">
        <v>796</v>
      </c>
      <c r="J153" s="301"/>
      <c r="K153" s="297"/>
    </row>
    <row r="154" spans="2:11" ht="15" customHeight="1">
      <c r="B154" s="276"/>
      <c r="C154" s="301" t="s">
        <v>805</v>
      </c>
      <c r="D154" s="256"/>
      <c r="E154" s="256"/>
      <c r="F154" s="302" t="s">
        <v>792</v>
      </c>
      <c r="G154" s="256"/>
      <c r="H154" s="301" t="s">
        <v>825</v>
      </c>
      <c r="I154" s="301" t="s">
        <v>788</v>
      </c>
      <c r="J154" s="301">
        <v>50</v>
      </c>
      <c r="K154" s="297"/>
    </row>
    <row r="155" spans="2:11" ht="15" customHeight="1">
      <c r="B155" s="276"/>
      <c r="C155" s="301" t="s">
        <v>813</v>
      </c>
      <c r="D155" s="256"/>
      <c r="E155" s="256"/>
      <c r="F155" s="302" t="s">
        <v>792</v>
      </c>
      <c r="G155" s="256"/>
      <c r="H155" s="301" t="s">
        <v>825</v>
      </c>
      <c r="I155" s="301" t="s">
        <v>788</v>
      </c>
      <c r="J155" s="301">
        <v>50</v>
      </c>
      <c r="K155" s="297"/>
    </row>
    <row r="156" spans="2:11" ht="15" customHeight="1">
      <c r="B156" s="276"/>
      <c r="C156" s="301" t="s">
        <v>811</v>
      </c>
      <c r="D156" s="256"/>
      <c r="E156" s="256"/>
      <c r="F156" s="302" t="s">
        <v>792</v>
      </c>
      <c r="G156" s="256"/>
      <c r="H156" s="301" t="s">
        <v>825</v>
      </c>
      <c r="I156" s="301" t="s">
        <v>788</v>
      </c>
      <c r="J156" s="301">
        <v>50</v>
      </c>
      <c r="K156" s="297"/>
    </row>
    <row r="157" spans="2:11" ht="15" customHeight="1">
      <c r="B157" s="276"/>
      <c r="C157" s="301" t="s">
        <v>112</v>
      </c>
      <c r="D157" s="256"/>
      <c r="E157" s="256"/>
      <c r="F157" s="302" t="s">
        <v>786</v>
      </c>
      <c r="G157" s="256"/>
      <c r="H157" s="301" t="s">
        <v>847</v>
      </c>
      <c r="I157" s="301" t="s">
        <v>788</v>
      </c>
      <c r="J157" s="301" t="s">
        <v>848</v>
      </c>
      <c r="K157" s="297"/>
    </row>
    <row r="158" spans="2:11" ht="15" customHeight="1">
      <c r="B158" s="276"/>
      <c r="C158" s="301" t="s">
        <v>849</v>
      </c>
      <c r="D158" s="256"/>
      <c r="E158" s="256"/>
      <c r="F158" s="302" t="s">
        <v>786</v>
      </c>
      <c r="G158" s="256"/>
      <c r="H158" s="301" t="s">
        <v>850</v>
      </c>
      <c r="I158" s="301" t="s">
        <v>820</v>
      </c>
      <c r="J158" s="301"/>
      <c r="K158" s="297"/>
    </row>
    <row r="159" spans="2:11" ht="15" customHeight="1">
      <c r="B159" s="303"/>
      <c r="C159" s="285"/>
      <c r="D159" s="285"/>
      <c r="E159" s="285"/>
      <c r="F159" s="285"/>
      <c r="G159" s="285"/>
      <c r="H159" s="285"/>
      <c r="I159" s="285"/>
      <c r="J159" s="285"/>
      <c r="K159" s="304"/>
    </row>
    <row r="160" spans="2:11" ht="18.75" customHeight="1">
      <c r="B160" s="252"/>
      <c r="C160" s="256"/>
      <c r="D160" s="256"/>
      <c r="E160" s="256"/>
      <c r="F160" s="275"/>
      <c r="G160" s="256"/>
      <c r="H160" s="256"/>
      <c r="I160" s="256"/>
      <c r="J160" s="256"/>
      <c r="K160" s="252"/>
    </row>
    <row r="161" spans="2:11" ht="18.75" customHeight="1">
      <c r="B161" s="262"/>
      <c r="C161" s="262"/>
      <c r="D161" s="262"/>
      <c r="E161" s="262"/>
      <c r="F161" s="262"/>
      <c r="G161" s="262"/>
      <c r="H161" s="262"/>
      <c r="I161" s="262"/>
      <c r="J161" s="262"/>
      <c r="K161" s="262"/>
    </row>
    <row r="162" spans="2:11" ht="7.5" customHeight="1">
      <c r="B162" s="244"/>
      <c r="C162" s="245"/>
      <c r="D162" s="245"/>
      <c r="E162" s="245"/>
      <c r="F162" s="245"/>
      <c r="G162" s="245"/>
      <c r="H162" s="245"/>
      <c r="I162" s="245"/>
      <c r="J162" s="245"/>
      <c r="K162" s="246"/>
    </row>
    <row r="163" spans="2:11" ht="45" customHeight="1">
      <c r="B163" s="247"/>
      <c r="C163" s="371" t="s">
        <v>851</v>
      </c>
      <c r="D163" s="371"/>
      <c r="E163" s="371"/>
      <c r="F163" s="371"/>
      <c r="G163" s="371"/>
      <c r="H163" s="371"/>
      <c r="I163" s="371"/>
      <c r="J163" s="371"/>
      <c r="K163" s="248"/>
    </row>
    <row r="164" spans="2:11" ht="17.25" customHeight="1">
      <c r="B164" s="247"/>
      <c r="C164" s="268" t="s">
        <v>780</v>
      </c>
      <c r="D164" s="268"/>
      <c r="E164" s="268"/>
      <c r="F164" s="268" t="s">
        <v>781</v>
      </c>
      <c r="G164" s="305"/>
      <c r="H164" s="306" t="s">
        <v>135</v>
      </c>
      <c r="I164" s="306" t="s">
        <v>61</v>
      </c>
      <c r="J164" s="268" t="s">
        <v>782</v>
      </c>
      <c r="K164" s="248"/>
    </row>
    <row r="165" spans="2:11" ht="17.25" customHeight="1">
      <c r="B165" s="249"/>
      <c r="C165" s="270" t="s">
        <v>783</v>
      </c>
      <c r="D165" s="270"/>
      <c r="E165" s="270"/>
      <c r="F165" s="271" t="s">
        <v>784</v>
      </c>
      <c r="G165" s="307"/>
      <c r="H165" s="308"/>
      <c r="I165" s="308"/>
      <c r="J165" s="270" t="s">
        <v>785</v>
      </c>
      <c r="K165" s="250"/>
    </row>
    <row r="166" spans="2:11" ht="5.25" customHeight="1">
      <c r="B166" s="276"/>
      <c r="C166" s="273"/>
      <c r="D166" s="273"/>
      <c r="E166" s="273"/>
      <c r="F166" s="273"/>
      <c r="G166" s="274"/>
      <c r="H166" s="273"/>
      <c r="I166" s="273"/>
      <c r="J166" s="273"/>
      <c r="K166" s="297"/>
    </row>
    <row r="167" spans="2:11" ht="15" customHeight="1">
      <c r="B167" s="276"/>
      <c r="C167" s="256" t="s">
        <v>789</v>
      </c>
      <c r="D167" s="256"/>
      <c r="E167" s="256"/>
      <c r="F167" s="275" t="s">
        <v>786</v>
      </c>
      <c r="G167" s="256"/>
      <c r="H167" s="256" t="s">
        <v>825</v>
      </c>
      <c r="I167" s="256" t="s">
        <v>788</v>
      </c>
      <c r="J167" s="256">
        <v>120</v>
      </c>
      <c r="K167" s="297"/>
    </row>
    <row r="168" spans="2:11" ht="15" customHeight="1">
      <c r="B168" s="276"/>
      <c r="C168" s="256" t="s">
        <v>834</v>
      </c>
      <c r="D168" s="256"/>
      <c r="E168" s="256"/>
      <c r="F168" s="275" t="s">
        <v>786</v>
      </c>
      <c r="G168" s="256"/>
      <c r="H168" s="256" t="s">
        <v>835</v>
      </c>
      <c r="I168" s="256" t="s">
        <v>788</v>
      </c>
      <c r="J168" s="256" t="s">
        <v>836</v>
      </c>
      <c r="K168" s="297"/>
    </row>
    <row r="169" spans="2:11" ht="15" customHeight="1">
      <c r="B169" s="276"/>
      <c r="C169" s="256" t="s">
        <v>735</v>
      </c>
      <c r="D169" s="256"/>
      <c r="E169" s="256"/>
      <c r="F169" s="275" t="s">
        <v>786</v>
      </c>
      <c r="G169" s="256"/>
      <c r="H169" s="256" t="s">
        <v>852</v>
      </c>
      <c r="I169" s="256" t="s">
        <v>788</v>
      </c>
      <c r="J169" s="256" t="s">
        <v>836</v>
      </c>
      <c r="K169" s="297"/>
    </row>
    <row r="170" spans="2:11" ht="15" customHeight="1">
      <c r="B170" s="276"/>
      <c r="C170" s="256" t="s">
        <v>791</v>
      </c>
      <c r="D170" s="256"/>
      <c r="E170" s="256"/>
      <c r="F170" s="275" t="s">
        <v>792</v>
      </c>
      <c r="G170" s="256"/>
      <c r="H170" s="256" t="s">
        <v>852</v>
      </c>
      <c r="I170" s="256" t="s">
        <v>788</v>
      </c>
      <c r="J170" s="256">
        <v>50</v>
      </c>
      <c r="K170" s="297"/>
    </row>
    <row r="171" spans="2:11" ht="15" customHeight="1">
      <c r="B171" s="276"/>
      <c r="C171" s="256" t="s">
        <v>794</v>
      </c>
      <c r="D171" s="256"/>
      <c r="E171" s="256"/>
      <c r="F171" s="275" t="s">
        <v>786</v>
      </c>
      <c r="G171" s="256"/>
      <c r="H171" s="256" t="s">
        <v>852</v>
      </c>
      <c r="I171" s="256" t="s">
        <v>796</v>
      </c>
      <c r="J171" s="256"/>
      <c r="K171" s="297"/>
    </row>
    <row r="172" spans="2:11" ht="15" customHeight="1">
      <c r="B172" s="276"/>
      <c r="C172" s="256" t="s">
        <v>805</v>
      </c>
      <c r="D172" s="256"/>
      <c r="E172" s="256"/>
      <c r="F172" s="275" t="s">
        <v>792</v>
      </c>
      <c r="G172" s="256"/>
      <c r="H172" s="256" t="s">
        <v>852</v>
      </c>
      <c r="I172" s="256" t="s">
        <v>788</v>
      </c>
      <c r="J172" s="256">
        <v>50</v>
      </c>
      <c r="K172" s="297"/>
    </row>
    <row r="173" spans="2:11" ht="15" customHeight="1">
      <c r="B173" s="276"/>
      <c r="C173" s="256" t="s">
        <v>813</v>
      </c>
      <c r="D173" s="256"/>
      <c r="E173" s="256"/>
      <c r="F173" s="275" t="s">
        <v>792</v>
      </c>
      <c r="G173" s="256"/>
      <c r="H173" s="256" t="s">
        <v>852</v>
      </c>
      <c r="I173" s="256" t="s">
        <v>788</v>
      </c>
      <c r="J173" s="256">
        <v>50</v>
      </c>
      <c r="K173" s="297"/>
    </row>
    <row r="174" spans="2:11" ht="15" customHeight="1">
      <c r="B174" s="276"/>
      <c r="C174" s="256" t="s">
        <v>811</v>
      </c>
      <c r="D174" s="256"/>
      <c r="E174" s="256"/>
      <c r="F174" s="275" t="s">
        <v>792</v>
      </c>
      <c r="G174" s="256"/>
      <c r="H174" s="256" t="s">
        <v>852</v>
      </c>
      <c r="I174" s="256" t="s">
        <v>788</v>
      </c>
      <c r="J174" s="256">
        <v>50</v>
      </c>
      <c r="K174" s="297"/>
    </row>
    <row r="175" spans="2:11" ht="15" customHeight="1">
      <c r="B175" s="276"/>
      <c r="C175" s="256" t="s">
        <v>134</v>
      </c>
      <c r="D175" s="256"/>
      <c r="E175" s="256"/>
      <c r="F175" s="275" t="s">
        <v>786</v>
      </c>
      <c r="G175" s="256"/>
      <c r="H175" s="256" t="s">
        <v>853</v>
      </c>
      <c r="I175" s="256" t="s">
        <v>854</v>
      </c>
      <c r="J175" s="256"/>
      <c r="K175" s="297"/>
    </row>
    <row r="176" spans="2:11" ht="15" customHeight="1">
      <c r="B176" s="276"/>
      <c r="C176" s="256" t="s">
        <v>61</v>
      </c>
      <c r="D176" s="256"/>
      <c r="E176" s="256"/>
      <c r="F176" s="275" t="s">
        <v>786</v>
      </c>
      <c r="G176" s="256"/>
      <c r="H176" s="256" t="s">
        <v>855</v>
      </c>
      <c r="I176" s="256" t="s">
        <v>856</v>
      </c>
      <c r="J176" s="256">
        <v>1</v>
      </c>
      <c r="K176" s="297"/>
    </row>
    <row r="177" spans="2:11" ht="15" customHeight="1">
      <c r="B177" s="276"/>
      <c r="C177" s="256" t="s">
        <v>57</v>
      </c>
      <c r="D177" s="256"/>
      <c r="E177" s="256"/>
      <c r="F177" s="275" t="s">
        <v>786</v>
      </c>
      <c r="G177" s="256"/>
      <c r="H177" s="256" t="s">
        <v>857</v>
      </c>
      <c r="I177" s="256" t="s">
        <v>788</v>
      </c>
      <c r="J177" s="256">
        <v>20</v>
      </c>
      <c r="K177" s="297"/>
    </row>
    <row r="178" spans="2:11" ht="15" customHeight="1">
      <c r="B178" s="276"/>
      <c r="C178" s="256" t="s">
        <v>135</v>
      </c>
      <c r="D178" s="256"/>
      <c r="E178" s="256"/>
      <c r="F178" s="275" t="s">
        <v>786</v>
      </c>
      <c r="G178" s="256"/>
      <c r="H178" s="256" t="s">
        <v>858</v>
      </c>
      <c r="I178" s="256" t="s">
        <v>788</v>
      </c>
      <c r="J178" s="256">
        <v>255</v>
      </c>
      <c r="K178" s="297"/>
    </row>
    <row r="179" spans="2:11" ht="15" customHeight="1">
      <c r="B179" s="276"/>
      <c r="C179" s="256" t="s">
        <v>136</v>
      </c>
      <c r="D179" s="256"/>
      <c r="E179" s="256"/>
      <c r="F179" s="275" t="s">
        <v>786</v>
      </c>
      <c r="G179" s="256"/>
      <c r="H179" s="256" t="s">
        <v>751</v>
      </c>
      <c r="I179" s="256" t="s">
        <v>788</v>
      </c>
      <c r="J179" s="256">
        <v>10</v>
      </c>
      <c r="K179" s="297"/>
    </row>
    <row r="180" spans="2:11" ht="15" customHeight="1">
      <c r="B180" s="276"/>
      <c r="C180" s="256" t="s">
        <v>137</v>
      </c>
      <c r="D180" s="256"/>
      <c r="E180" s="256"/>
      <c r="F180" s="275" t="s">
        <v>786</v>
      </c>
      <c r="G180" s="256"/>
      <c r="H180" s="256" t="s">
        <v>859</v>
      </c>
      <c r="I180" s="256" t="s">
        <v>820</v>
      </c>
      <c r="J180" s="256"/>
      <c r="K180" s="297"/>
    </row>
    <row r="181" spans="2:11" ht="15" customHeight="1">
      <c r="B181" s="276"/>
      <c r="C181" s="256" t="s">
        <v>860</v>
      </c>
      <c r="D181" s="256"/>
      <c r="E181" s="256"/>
      <c r="F181" s="275" t="s">
        <v>786</v>
      </c>
      <c r="G181" s="256"/>
      <c r="H181" s="256" t="s">
        <v>861</v>
      </c>
      <c r="I181" s="256" t="s">
        <v>820</v>
      </c>
      <c r="J181" s="256"/>
      <c r="K181" s="297"/>
    </row>
    <row r="182" spans="2:11" ht="15" customHeight="1">
      <c r="B182" s="276"/>
      <c r="C182" s="256" t="s">
        <v>849</v>
      </c>
      <c r="D182" s="256"/>
      <c r="E182" s="256"/>
      <c r="F182" s="275" t="s">
        <v>786</v>
      </c>
      <c r="G182" s="256"/>
      <c r="H182" s="256" t="s">
        <v>862</v>
      </c>
      <c r="I182" s="256" t="s">
        <v>820</v>
      </c>
      <c r="J182" s="256"/>
      <c r="K182" s="297"/>
    </row>
    <row r="183" spans="2:11" ht="15" customHeight="1">
      <c r="B183" s="276"/>
      <c r="C183" s="256" t="s">
        <v>139</v>
      </c>
      <c r="D183" s="256"/>
      <c r="E183" s="256"/>
      <c r="F183" s="275" t="s">
        <v>792</v>
      </c>
      <c r="G183" s="256"/>
      <c r="H183" s="256" t="s">
        <v>863</v>
      </c>
      <c r="I183" s="256" t="s">
        <v>788</v>
      </c>
      <c r="J183" s="256">
        <v>50</v>
      </c>
      <c r="K183" s="297"/>
    </row>
    <row r="184" spans="2:11" ht="15" customHeight="1">
      <c r="B184" s="276"/>
      <c r="C184" s="256" t="s">
        <v>864</v>
      </c>
      <c r="D184" s="256"/>
      <c r="E184" s="256"/>
      <c r="F184" s="275" t="s">
        <v>792</v>
      </c>
      <c r="G184" s="256"/>
      <c r="H184" s="256" t="s">
        <v>865</v>
      </c>
      <c r="I184" s="256" t="s">
        <v>866</v>
      </c>
      <c r="J184" s="256"/>
      <c r="K184" s="297"/>
    </row>
    <row r="185" spans="2:11" ht="15" customHeight="1">
      <c r="B185" s="276"/>
      <c r="C185" s="256" t="s">
        <v>867</v>
      </c>
      <c r="D185" s="256"/>
      <c r="E185" s="256"/>
      <c r="F185" s="275" t="s">
        <v>792</v>
      </c>
      <c r="G185" s="256"/>
      <c r="H185" s="256" t="s">
        <v>868</v>
      </c>
      <c r="I185" s="256" t="s">
        <v>866</v>
      </c>
      <c r="J185" s="256"/>
      <c r="K185" s="297"/>
    </row>
    <row r="186" spans="2:11" ht="15" customHeight="1">
      <c r="B186" s="276"/>
      <c r="C186" s="256" t="s">
        <v>869</v>
      </c>
      <c r="D186" s="256"/>
      <c r="E186" s="256"/>
      <c r="F186" s="275" t="s">
        <v>792</v>
      </c>
      <c r="G186" s="256"/>
      <c r="H186" s="256" t="s">
        <v>870</v>
      </c>
      <c r="I186" s="256" t="s">
        <v>866</v>
      </c>
      <c r="J186" s="256"/>
      <c r="K186" s="297"/>
    </row>
    <row r="187" spans="2:11" ht="15" customHeight="1">
      <c r="B187" s="276"/>
      <c r="C187" s="309" t="s">
        <v>871</v>
      </c>
      <c r="D187" s="256"/>
      <c r="E187" s="256"/>
      <c r="F187" s="275" t="s">
        <v>792</v>
      </c>
      <c r="G187" s="256"/>
      <c r="H187" s="256" t="s">
        <v>872</v>
      </c>
      <c r="I187" s="256" t="s">
        <v>873</v>
      </c>
      <c r="J187" s="310" t="s">
        <v>874</v>
      </c>
      <c r="K187" s="297"/>
    </row>
    <row r="188" spans="2:11" ht="15" customHeight="1">
      <c r="B188" s="276"/>
      <c r="C188" s="261" t="s">
        <v>46</v>
      </c>
      <c r="D188" s="256"/>
      <c r="E188" s="256"/>
      <c r="F188" s="275" t="s">
        <v>786</v>
      </c>
      <c r="G188" s="256"/>
      <c r="H188" s="252" t="s">
        <v>875</v>
      </c>
      <c r="I188" s="256" t="s">
        <v>876</v>
      </c>
      <c r="J188" s="256"/>
      <c r="K188" s="297"/>
    </row>
    <row r="189" spans="2:11" ht="15" customHeight="1">
      <c r="B189" s="276"/>
      <c r="C189" s="261" t="s">
        <v>877</v>
      </c>
      <c r="D189" s="256"/>
      <c r="E189" s="256"/>
      <c r="F189" s="275" t="s">
        <v>786</v>
      </c>
      <c r="G189" s="256"/>
      <c r="H189" s="256" t="s">
        <v>878</v>
      </c>
      <c r="I189" s="256" t="s">
        <v>820</v>
      </c>
      <c r="J189" s="256"/>
      <c r="K189" s="297"/>
    </row>
    <row r="190" spans="2:11" ht="15" customHeight="1">
      <c r="B190" s="276"/>
      <c r="C190" s="261" t="s">
        <v>879</v>
      </c>
      <c r="D190" s="256"/>
      <c r="E190" s="256"/>
      <c r="F190" s="275" t="s">
        <v>786</v>
      </c>
      <c r="G190" s="256"/>
      <c r="H190" s="256" t="s">
        <v>880</v>
      </c>
      <c r="I190" s="256" t="s">
        <v>820</v>
      </c>
      <c r="J190" s="256"/>
      <c r="K190" s="297"/>
    </row>
    <row r="191" spans="2:11" ht="15" customHeight="1">
      <c r="B191" s="276"/>
      <c r="C191" s="261" t="s">
        <v>881</v>
      </c>
      <c r="D191" s="256"/>
      <c r="E191" s="256"/>
      <c r="F191" s="275" t="s">
        <v>792</v>
      </c>
      <c r="G191" s="256"/>
      <c r="H191" s="256" t="s">
        <v>882</v>
      </c>
      <c r="I191" s="256" t="s">
        <v>820</v>
      </c>
      <c r="J191" s="256"/>
      <c r="K191" s="297"/>
    </row>
    <row r="192" spans="2:11" ht="15" customHeight="1">
      <c r="B192" s="303"/>
      <c r="C192" s="311"/>
      <c r="D192" s="285"/>
      <c r="E192" s="285"/>
      <c r="F192" s="285"/>
      <c r="G192" s="285"/>
      <c r="H192" s="285"/>
      <c r="I192" s="285"/>
      <c r="J192" s="285"/>
      <c r="K192" s="304"/>
    </row>
    <row r="193" spans="2:11" ht="18.75" customHeight="1">
      <c r="B193" s="252"/>
      <c r="C193" s="256"/>
      <c r="D193" s="256"/>
      <c r="E193" s="256"/>
      <c r="F193" s="275"/>
      <c r="G193" s="256"/>
      <c r="H193" s="256"/>
      <c r="I193" s="256"/>
      <c r="J193" s="256"/>
      <c r="K193" s="252"/>
    </row>
    <row r="194" spans="2:11" ht="18.75" customHeight="1">
      <c r="B194" s="252"/>
      <c r="C194" s="256"/>
      <c r="D194" s="256"/>
      <c r="E194" s="256"/>
      <c r="F194" s="275"/>
      <c r="G194" s="256"/>
      <c r="H194" s="256"/>
      <c r="I194" s="256"/>
      <c r="J194" s="256"/>
      <c r="K194" s="252"/>
    </row>
    <row r="195" spans="2:11" ht="18.75" customHeight="1">
      <c r="B195" s="262"/>
      <c r="C195" s="262"/>
      <c r="D195" s="262"/>
      <c r="E195" s="262"/>
      <c r="F195" s="262"/>
      <c r="G195" s="262"/>
      <c r="H195" s="262"/>
      <c r="I195" s="262"/>
      <c r="J195" s="262"/>
      <c r="K195" s="262"/>
    </row>
    <row r="196" spans="2:11">
      <c r="B196" s="244"/>
      <c r="C196" s="245"/>
      <c r="D196" s="245"/>
      <c r="E196" s="245"/>
      <c r="F196" s="245"/>
      <c r="G196" s="245"/>
      <c r="H196" s="245"/>
      <c r="I196" s="245"/>
      <c r="J196" s="245"/>
      <c r="K196" s="246"/>
    </row>
    <row r="197" spans="2:11" ht="21">
      <c r="B197" s="247"/>
      <c r="C197" s="371" t="s">
        <v>883</v>
      </c>
      <c r="D197" s="371"/>
      <c r="E197" s="371"/>
      <c r="F197" s="371"/>
      <c r="G197" s="371"/>
      <c r="H197" s="371"/>
      <c r="I197" s="371"/>
      <c r="J197" s="371"/>
      <c r="K197" s="248"/>
    </row>
    <row r="198" spans="2:11" ht="25.5" customHeight="1">
      <c r="B198" s="247"/>
      <c r="C198" s="312" t="s">
        <v>884</v>
      </c>
      <c r="D198" s="312"/>
      <c r="E198" s="312"/>
      <c r="F198" s="312" t="s">
        <v>885</v>
      </c>
      <c r="G198" s="313"/>
      <c r="H198" s="370" t="s">
        <v>886</v>
      </c>
      <c r="I198" s="370"/>
      <c r="J198" s="370"/>
      <c r="K198" s="248"/>
    </row>
    <row r="199" spans="2:11" ht="5.25" customHeight="1">
      <c r="B199" s="276"/>
      <c r="C199" s="273"/>
      <c r="D199" s="273"/>
      <c r="E199" s="273"/>
      <c r="F199" s="273"/>
      <c r="G199" s="256"/>
      <c r="H199" s="273"/>
      <c r="I199" s="273"/>
      <c r="J199" s="273"/>
      <c r="K199" s="297"/>
    </row>
    <row r="200" spans="2:11" ht="15" customHeight="1">
      <c r="B200" s="276"/>
      <c r="C200" s="256" t="s">
        <v>876</v>
      </c>
      <c r="D200" s="256"/>
      <c r="E200" s="256"/>
      <c r="F200" s="275" t="s">
        <v>47</v>
      </c>
      <c r="G200" s="256"/>
      <c r="H200" s="368" t="s">
        <v>887</v>
      </c>
      <c r="I200" s="368"/>
      <c r="J200" s="368"/>
      <c r="K200" s="297"/>
    </row>
    <row r="201" spans="2:11" ht="15" customHeight="1">
      <c r="B201" s="276"/>
      <c r="C201" s="282"/>
      <c r="D201" s="256"/>
      <c r="E201" s="256"/>
      <c r="F201" s="275" t="s">
        <v>48</v>
      </c>
      <c r="G201" s="256"/>
      <c r="H201" s="368" t="s">
        <v>888</v>
      </c>
      <c r="I201" s="368"/>
      <c r="J201" s="368"/>
      <c r="K201" s="297"/>
    </row>
    <row r="202" spans="2:11" ht="15" customHeight="1">
      <c r="B202" s="276"/>
      <c r="C202" s="282"/>
      <c r="D202" s="256"/>
      <c r="E202" s="256"/>
      <c r="F202" s="275" t="s">
        <v>51</v>
      </c>
      <c r="G202" s="256"/>
      <c r="H202" s="368" t="s">
        <v>889</v>
      </c>
      <c r="I202" s="368"/>
      <c r="J202" s="368"/>
      <c r="K202" s="297"/>
    </row>
    <row r="203" spans="2:11" ht="15" customHeight="1">
      <c r="B203" s="276"/>
      <c r="C203" s="256"/>
      <c r="D203" s="256"/>
      <c r="E203" s="256"/>
      <c r="F203" s="275" t="s">
        <v>49</v>
      </c>
      <c r="G203" s="256"/>
      <c r="H203" s="368" t="s">
        <v>890</v>
      </c>
      <c r="I203" s="368"/>
      <c r="J203" s="368"/>
      <c r="K203" s="297"/>
    </row>
    <row r="204" spans="2:11" ht="15" customHeight="1">
      <c r="B204" s="276"/>
      <c r="C204" s="256"/>
      <c r="D204" s="256"/>
      <c r="E204" s="256"/>
      <c r="F204" s="275" t="s">
        <v>50</v>
      </c>
      <c r="G204" s="256"/>
      <c r="H204" s="368" t="s">
        <v>891</v>
      </c>
      <c r="I204" s="368"/>
      <c r="J204" s="368"/>
      <c r="K204" s="297"/>
    </row>
    <row r="205" spans="2:11" ht="15" customHeight="1">
      <c r="B205" s="276"/>
      <c r="C205" s="256"/>
      <c r="D205" s="256"/>
      <c r="E205" s="256"/>
      <c r="F205" s="275"/>
      <c r="G205" s="256"/>
      <c r="H205" s="256"/>
      <c r="I205" s="256"/>
      <c r="J205" s="256"/>
      <c r="K205" s="297"/>
    </row>
    <row r="206" spans="2:11" ht="15" customHeight="1">
      <c r="B206" s="276"/>
      <c r="C206" s="256" t="s">
        <v>832</v>
      </c>
      <c r="D206" s="256"/>
      <c r="E206" s="256"/>
      <c r="F206" s="275" t="s">
        <v>82</v>
      </c>
      <c r="G206" s="256"/>
      <c r="H206" s="368" t="s">
        <v>892</v>
      </c>
      <c r="I206" s="368"/>
      <c r="J206" s="368"/>
      <c r="K206" s="297"/>
    </row>
    <row r="207" spans="2:11" ht="15" customHeight="1">
      <c r="B207" s="276"/>
      <c r="C207" s="282"/>
      <c r="D207" s="256"/>
      <c r="E207" s="256"/>
      <c r="F207" s="275" t="s">
        <v>86</v>
      </c>
      <c r="G207" s="256"/>
      <c r="H207" s="368" t="s">
        <v>731</v>
      </c>
      <c r="I207" s="368"/>
      <c r="J207" s="368"/>
      <c r="K207" s="297"/>
    </row>
    <row r="208" spans="2:11" ht="15" customHeight="1">
      <c r="B208" s="276"/>
      <c r="C208" s="256"/>
      <c r="D208" s="256"/>
      <c r="E208" s="256"/>
      <c r="F208" s="275" t="s">
        <v>729</v>
      </c>
      <c r="G208" s="256"/>
      <c r="H208" s="368" t="s">
        <v>893</v>
      </c>
      <c r="I208" s="368"/>
      <c r="J208" s="368"/>
      <c r="K208" s="297"/>
    </row>
    <row r="209" spans="2:11" ht="15" customHeight="1">
      <c r="B209" s="314"/>
      <c r="C209" s="282"/>
      <c r="D209" s="282"/>
      <c r="E209" s="282"/>
      <c r="F209" s="275" t="s">
        <v>96</v>
      </c>
      <c r="G209" s="261"/>
      <c r="H209" s="369" t="s">
        <v>732</v>
      </c>
      <c r="I209" s="369"/>
      <c r="J209" s="369"/>
      <c r="K209" s="315"/>
    </row>
    <row r="210" spans="2:11" ht="15" customHeight="1">
      <c r="B210" s="314"/>
      <c r="C210" s="282"/>
      <c r="D210" s="282"/>
      <c r="E210" s="282"/>
      <c r="F210" s="275" t="s">
        <v>733</v>
      </c>
      <c r="G210" s="261"/>
      <c r="H210" s="369" t="s">
        <v>894</v>
      </c>
      <c r="I210" s="369"/>
      <c r="J210" s="369"/>
      <c r="K210" s="315"/>
    </row>
    <row r="211" spans="2:11" ht="15" customHeight="1">
      <c r="B211" s="314"/>
      <c r="C211" s="282"/>
      <c r="D211" s="282"/>
      <c r="E211" s="282"/>
      <c r="F211" s="316"/>
      <c r="G211" s="261"/>
      <c r="H211" s="317"/>
      <c r="I211" s="317"/>
      <c r="J211" s="317"/>
      <c r="K211" s="315"/>
    </row>
    <row r="212" spans="2:11" ht="15" customHeight="1">
      <c r="B212" s="314"/>
      <c r="C212" s="256" t="s">
        <v>856</v>
      </c>
      <c r="D212" s="282"/>
      <c r="E212" s="282"/>
      <c r="F212" s="275">
        <v>1</v>
      </c>
      <c r="G212" s="261"/>
      <c r="H212" s="369" t="s">
        <v>895</v>
      </c>
      <c r="I212" s="369"/>
      <c r="J212" s="369"/>
      <c r="K212" s="315"/>
    </row>
    <row r="213" spans="2:11" ht="15" customHeight="1">
      <c r="B213" s="314"/>
      <c r="C213" s="282"/>
      <c r="D213" s="282"/>
      <c r="E213" s="282"/>
      <c r="F213" s="275">
        <v>2</v>
      </c>
      <c r="G213" s="261"/>
      <c r="H213" s="369" t="s">
        <v>896</v>
      </c>
      <c r="I213" s="369"/>
      <c r="J213" s="369"/>
      <c r="K213" s="315"/>
    </row>
    <row r="214" spans="2:11" ht="15" customHeight="1">
      <c r="B214" s="314"/>
      <c r="C214" s="282"/>
      <c r="D214" s="282"/>
      <c r="E214" s="282"/>
      <c r="F214" s="275">
        <v>3</v>
      </c>
      <c r="G214" s="261"/>
      <c r="H214" s="369" t="s">
        <v>897</v>
      </c>
      <c r="I214" s="369"/>
      <c r="J214" s="369"/>
      <c r="K214" s="315"/>
    </row>
    <row r="215" spans="2:11" ht="15" customHeight="1">
      <c r="B215" s="314"/>
      <c r="C215" s="282"/>
      <c r="D215" s="282"/>
      <c r="E215" s="282"/>
      <c r="F215" s="275">
        <v>4</v>
      </c>
      <c r="G215" s="261"/>
      <c r="H215" s="369" t="s">
        <v>898</v>
      </c>
      <c r="I215" s="369"/>
      <c r="J215" s="369"/>
      <c r="K215" s="315"/>
    </row>
    <row r="216" spans="2:11" ht="12.75" customHeight="1">
      <c r="B216" s="318"/>
      <c r="C216" s="319"/>
      <c r="D216" s="319"/>
      <c r="E216" s="319"/>
      <c r="F216" s="319"/>
      <c r="G216" s="319"/>
      <c r="H216" s="319"/>
      <c r="I216" s="319"/>
      <c r="J216" s="319"/>
      <c r="K216" s="320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1 - Stavební část</vt:lpstr>
      <vt:lpstr>2 - Vytápění</vt:lpstr>
      <vt:lpstr>3 - Elektroinstalace siln...</vt:lpstr>
      <vt:lpstr>4 - Zdravotechnika</vt:lpstr>
      <vt:lpstr>VRN - Vedlejší rozpočtové...</vt:lpstr>
      <vt:lpstr>Pokyny pro vyplnění</vt:lpstr>
      <vt:lpstr>'1 - Stavební část'!Názvy_tisku</vt:lpstr>
      <vt:lpstr>'2 - Vytápění'!Názvy_tisku</vt:lpstr>
      <vt:lpstr>'3 - Elektroinstalace siln...'!Názvy_tisku</vt:lpstr>
      <vt:lpstr>'4 - Zdravotechnika'!Názvy_tisku</vt:lpstr>
      <vt:lpstr>'Rekapitulace stavby'!Názvy_tisku</vt:lpstr>
      <vt:lpstr>'VRN - Vedlejší rozpočtové...'!Názvy_tisku</vt:lpstr>
      <vt:lpstr>'1 - Stavební část'!Oblast_tisku</vt:lpstr>
      <vt:lpstr>'2 - Vytápění'!Oblast_tisku</vt:lpstr>
      <vt:lpstr>'3 - Elektroinstalace siln...'!Oblast_tisku</vt:lpstr>
      <vt:lpstr>'4 - Zdravotechnika'!Oblast_tisku</vt:lpstr>
      <vt:lpstr>'Pokyny pro vyplnění'!Oblast_tisku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PC-HQML\loup</dc:creator>
  <cp:lastModifiedBy>loup</cp:lastModifiedBy>
  <cp:lastPrinted>2018-03-27T10:45:20Z</cp:lastPrinted>
  <dcterms:created xsi:type="dcterms:W3CDTF">2018-03-27T10:44:18Z</dcterms:created>
  <dcterms:modified xsi:type="dcterms:W3CDTF">2018-03-27T10:50:50Z</dcterms:modified>
</cp:coreProperties>
</file>